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snmo-my.sharepoint.com/personal/ari_kouvonen_almega_se/Documents/Flyttat från Hemkatalogen/Documents/Branschens_Lönekostnader/Gällande/"/>
    </mc:Choice>
  </mc:AlternateContent>
  <xr:revisionPtr revIDLastSave="16" documentId="8_{63277197-63D7-4AA2-AA01-9AEEBCCD8D6D}" xr6:coauthVersionLast="47" xr6:coauthVersionMax="47" xr10:uidLastSave="{95AE8033-1C37-4363-8750-CD81B13727E4}"/>
  <bookViews>
    <workbookView xWindow="-20625" yWindow="5085" windowWidth="18420" windowHeight="15225"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 l="1"/>
  <c r="L6" i="1" s="1"/>
  <c r="L8" i="1" s="1"/>
  <c r="L9" i="1" s="1"/>
  <c r="G5" i="1"/>
  <c r="G6" i="1" s="1"/>
  <c r="G8" i="1" s="1"/>
  <c r="G9" i="1" s="1"/>
  <c r="L7" i="1" l="1"/>
  <c r="G7" i="1"/>
  <c r="G10" i="1" s="1"/>
  <c r="L10" i="1" l="1"/>
  <c r="S19" i="1" s="1"/>
  <c r="G17" i="1"/>
  <c r="G16" i="1"/>
  <c r="R19" i="1"/>
  <c r="G12" i="1"/>
  <c r="G15" i="1"/>
  <c r="R17" i="1"/>
  <c r="G14" i="1"/>
  <c r="G13" i="1"/>
  <c r="L16" i="1" l="1"/>
  <c r="L15" i="1"/>
  <c r="L14" i="1"/>
  <c r="S17" i="1"/>
  <c r="L12" i="1"/>
  <c r="L13" i="1"/>
  <c r="G18" i="1"/>
  <c r="G28" i="1" s="1"/>
  <c r="L18" i="1" l="1"/>
  <c r="L28" i="1" s="1"/>
</calcChain>
</file>

<file path=xl/sharedStrings.xml><?xml version="1.0" encoding="utf-8"?>
<sst xmlns="http://schemas.openxmlformats.org/spreadsheetml/2006/main" count="34" uniqueCount="34">
  <si>
    <t>Kostnadsberäkning städ- och servicebranschen</t>
  </si>
  <si>
    <t xml:space="preserve">Utgiftsposter </t>
  </si>
  <si>
    <t>Ingångslön*</t>
  </si>
  <si>
    <t xml:space="preserve">Lön med 6 års branschvana** </t>
  </si>
  <si>
    <t xml:space="preserve">Lön (per timme) </t>
  </si>
  <si>
    <t xml:space="preserve">Semesterersättning 13,5 %  </t>
  </si>
  <si>
    <t xml:space="preserve">Lönesumma </t>
  </si>
  <si>
    <t xml:space="preserve">Summa </t>
  </si>
  <si>
    <t xml:space="preserve">Kostnadsanslag utöver ovanstående fasta utgifter nedan: </t>
  </si>
  <si>
    <t>Administration (Källa: SCB Städindex, 8,2%)</t>
  </si>
  <si>
    <t xml:space="preserve">Delsumma med angivna kostnader </t>
  </si>
  <si>
    <r>
      <t xml:space="preserve">Avgift för medlemskap i Almega </t>
    </r>
    <r>
      <rPr>
        <sz val="11"/>
        <color rgb="FFFF0000"/>
        <rFont val="Calibri"/>
        <family val="2"/>
        <scheme val="minor"/>
      </rPr>
      <t>(Ej med i kalkylen, uppskattas)</t>
    </r>
  </si>
  <si>
    <r>
      <t xml:space="preserve">Arbetsledning  </t>
    </r>
    <r>
      <rPr>
        <sz val="11"/>
        <color rgb="FFFF0000"/>
        <rFont val="Calibri"/>
        <family val="2"/>
        <scheme val="minor"/>
      </rPr>
      <t>(Ej med i kalkylen, uppskattas)</t>
    </r>
  </si>
  <si>
    <r>
      <t xml:space="preserve">Marknadsföring </t>
    </r>
    <r>
      <rPr>
        <sz val="11"/>
        <color rgb="FFFF0000"/>
        <rFont val="Calibri"/>
        <family val="2"/>
        <scheme val="minor"/>
      </rPr>
      <t>(Ej med i kalkylen, uppskattas)</t>
    </r>
  </si>
  <si>
    <r>
      <t xml:space="preserve">Arbetsmiljö  </t>
    </r>
    <r>
      <rPr>
        <sz val="11"/>
        <color rgb="FFFF0000"/>
        <rFont val="Calibri"/>
        <family val="2"/>
        <scheme val="minor"/>
      </rPr>
      <t>(Ej med i kalkylen, uppskattas)</t>
    </r>
  </si>
  <si>
    <r>
      <t xml:space="preserve">Miljö </t>
    </r>
    <r>
      <rPr>
        <sz val="11"/>
        <color rgb="FFFF0000"/>
        <rFont val="Calibri"/>
        <family val="2"/>
        <scheme val="minor"/>
      </rPr>
      <t xml:space="preserve"> (Ej med i kalkylen, uppskattas)</t>
    </r>
  </si>
  <si>
    <r>
      <t xml:space="preserve">Fackligt arbete </t>
    </r>
    <r>
      <rPr>
        <sz val="11"/>
        <color rgb="FFFF0000"/>
        <rFont val="Calibri"/>
        <family val="2"/>
        <scheme val="minor"/>
      </rPr>
      <t xml:space="preserve"> (Ej med i kalkylen, uppskattas)</t>
    </r>
  </si>
  <si>
    <r>
      <t xml:space="preserve">Utbildning </t>
    </r>
    <r>
      <rPr>
        <sz val="11"/>
        <color rgb="FFFF0000"/>
        <rFont val="Calibri"/>
        <family val="2"/>
        <scheme val="minor"/>
      </rPr>
      <t xml:space="preserve"> (Ej med i kalkylen, uppskattas)</t>
    </r>
  </si>
  <si>
    <r>
      <t xml:space="preserve">Arbetskläder </t>
    </r>
    <r>
      <rPr>
        <sz val="11"/>
        <color rgb="FFFF0000"/>
        <rFont val="Calibri"/>
        <family val="2"/>
        <scheme val="minor"/>
      </rPr>
      <t xml:space="preserve"> (Ej med i kalkylen, uppskattas)</t>
    </r>
  </si>
  <si>
    <r>
      <t>Lokalkostnad</t>
    </r>
    <r>
      <rPr>
        <sz val="11"/>
        <color rgb="FFFF0000"/>
        <rFont val="Calibri"/>
        <family val="2"/>
        <scheme val="minor"/>
      </rPr>
      <t xml:space="preserve"> (Ej med i kalkylen, uppskattas)</t>
    </r>
  </si>
  <si>
    <t xml:space="preserve">* Ingångslön = Lägstlön enligt kollektivavtal för anställd fyllda 22 år. Eventuella undantag i form av lönebidrag eller liknande ej medräknat.  </t>
  </si>
  <si>
    <t xml:space="preserve">Moms med 25 % är ej inkluderat i ovanstående kalkyl. </t>
  </si>
  <si>
    <t>Genomsnittfrånvaro för städ- och Servicebranschen är 5,8 % och medianvinsten 4,5 %</t>
  </si>
  <si>
    <t>Totalsumma med ifyllda uppskattade kostnader</t>
  </si>
  <si>
    <t>Sjuklön (Källa: Branschrapport 2017, 5,8%)</t>
  </si>
  <si>
    <t>Maskinkostnader (Källa: SCB Städindex, 2,0%, nov. 2017)</t>
  </si>
  <si>
    <t>Transport (Källa: SCB Städindex, 4,2%, nov. 2017)</t>
  </si>
  <si>
    <t>Städmaterial (Källa: SCB Städindex 5,4%, nov. 2017)</t>
  </si>
  <si>
    <t>Medianvinst (Källa: Branschrapport 2017, 4,5%)</t>
  </si>
  <si>
    <t>Sociala kostnader</t>
  </si>
  <si>
    <t>FORA</t>
  </si>
  <si>
    <t>Särskild löneskatt</t>
  </si>
  <si>
    <t xml:space="preserve">** Lön med 6 års branschvana = Lägstlön enligt kollektivavtal för anställd med 6 års branscherfarenhet. </t>
  </si>
  <si>
    <r>
      <t xml:space="preserve">Arbetskraftskostnad per timme utifrån kollektivavtal mellan Almega Serviceföretagen och Fastighetsanställdas Förbund &amp; SEKO, 1 januari 2021- 31 maj 2023, lönerevision den 1 juni 2022. Endast utgifter vars nivå gäller för samtliga företag med kollektivavtal är medräknande. Beräkningen är endast information kring branschens fasta kostnader enligt kollektivavtal. Kalkylen omfattar inte alla kostnadsposter hos ett företag och beaktar inte heller olika former av subventioner. </t>
    </r>
    <r>
      <rPr>
        <sz val="12"/>
        <color rgb="FFFF0000"/>
        <rFont val="Calibri"/>
        <family val="2"/>
        <scheme val="minor"/>
      </rPr>
      <t>Beräkningarna ska inte användas som någon form av riktmärke för slutlig prisnivå.</t>
    </r>
    <r>
      <rPr>
        <sz val="12"/>
        <color theme="1"/>
        <rFont val="Calibri"/>
        <family val="2"/>
        <scheme val="minor"/>
      </rPr>
      <t xml:space="preserve"> Uppdaterad 2022-10-05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</si>
</sst>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r&quot;"/>
  </numFmts>
  <fonts count="10" x14ac:knownFonts="1">
    <font>
      <sz val="11"/>
      <color theme="1"/>
      <name val="Calibri"/>
      <family val="2"/>
      <scheme val="minor"/>
    </font>
    <font>
      <sz val="18"/>
      <color theme="1"/>
      <name val="Calibri"/>
      <family val="2"/>
      <scheme val="minor"/>
    </font>
    <font>
      <sz val="12"/>
      <color theme="1"/>
      <name val="Calibri"/>
      <family val="2"/>
      <scheme val="minor"/>
    </font>
    <font>
      <sz val="12"/>
      <color rgb="FFFF00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name val="Calibri"/>
      <family val="2"/>
      <scheme val="minor"/>
    </font>
    <font>
      <sz val="11"/>
      <color theme="0"/>
      <name val="Calibri"/>
      <family val="2"/>
      <scheme val="minor"/>
    </font>
  </fonts>
  <fills count="5">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59999389629810485"/>
        <bgColor indexed="64"/>
      </patternFill>
    </fill>
  </fills>
  <borders count="12">
    <border>
      <left/>
      <right/>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4">
    <xf numFmtId="0" fontId="0" fillId="0" borderId="0" xfId="0"/>
    <xf numFmtId="0" fontId="8" fillId="0" borderId="0" xfId="0" applyFont="1"/>
    <xf numFmtId="0" fontId="9" fillId="0" borderId="0" xfId="0" applyFont="1"/>
    <xf numFmtId="164" fontId="9" fillId="0" borderId="0" xfId="0" applyNumberFormat="1" applyFont="1"/>
    <xf numFmtId="0" fontId="0" fillId="4" borderId="1" xfId="0" applyFill="1" applyBorder="1" applyAlignment="1">
      <alignment horizontal="left"/>
    </xf>
    <xf numFmtId="0" fontId="0" fillId="4" borderId="0" xfId="0" applyFill="1" applyBorder="1" applyAlignment="1">
      <alignment horizontal="left"/>
    </xf>
    <xf numFmtId="0" fontId="0" fillId="4" borderId="2" xfId="0" applyFill="1" applyBorder="1" applyAlignment="1">
      <alignment horizontal="left"/>
    </xf>
    <xf numFmtId="0" fontId="0" fillId="3" borderId="1" xfId="0" applyFill="1" applyBorder="1" applyAlignment="1">
      <alignment horizontal="left"/>
    </xf>
    <xf numFmtId="0" fontId="0" fillId="3" borderId="0" xfId="0" applyFill="1" applyBorder="1" applyAlignment="1">
      <alignment horizontal="left"/>
    </xf>
    <xf numFmtId="0" fontId="0" fillId="3" borderId="2" xfId="0" applyFill="1" applyBorder="1" applyAlignment="1">
      <alignment horizontal="left"/>
    </xf>
    <xf numFmtId="164" fontId="0" fillId="4" borderId="1" xfId="0" applyNumberFormat="1" applyFill="1" applyBorder="1" applyAlignment="1">
      <alignment horizontal="center"/>
    </xf>
    <xf numFmtId="164" fontId="0" fillId="4" borderId="0" xfId="0" applyNumberFormat="1" applyFill="1" applyBorder="1" applyAlignment="1">
      <alignment horizontal="center"/>
    </xf>
    <xf numFmtId="164" fontId="0" fillId="4" borderId="2" xfId="0" applyNumberFormat="1" applyFill="1" applyBorder="1" applyAlignment="1">
      <alignment horizontal="center"/>
    </xf>
    <xf numFmtId="0" fontId="1" fillId="0" borderId="0" xfId="0" applyFont="1" applyAlignment="1">
      <alignment horizontal="center"/>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6" fillId="4" borderId="9" xfId="0" applyFont="1" applyFill="1" applyBorder="1" applyAlignment="1">
      <alignment horizontal="left"/>
    </xf>
    <xf numFmtId="0" fontId="6" fillId="4" borderId="10" xfId="0" applyFont="1" applyFill="1" applyBorder="1" applyAlignment="1">
      <alignment horizontal="left"/>
    </xf>
    <xf numFmtId="0" fontId="6" fillId="4" borderId="11" xfId="0" applyFont="1" applyFill="1" applyBorder="1" applyAlignment="1">
      <alignment horizontal="left"/>
    </xf>
    <xf numFmtId="0" fontId="2" fillId="0" borderId="0" xfId="0" applyFont="1" applyAlignment="1">
      <alignment horizontal="left" wrapText="1"/>
    </xf>
    <xf numFmtId="164" fontId="0" fillId="3" borderId="1" xfId="0" applyNumberFormat="1" applyFill="1" applyBorder="1" applyAlignment="1">
      <alignment horizontal="center"/>
    </xf>
    <xf numFmtId="164" fontId="0" fillId="3" borderId="0" xfId="0" applyNumberFormat="1" applyFill="1" applyBorder="1" applyAlignment="1">
      <alignment horizontal="center"/>
    </xf>
    <xf numFmtId="164" fontId="0" fillId="3" borderId="2" xfId="0" applyNumberFormat="1" applyFill="1" applyBorder="1" applyAlignment="1">
      <alignment horizontal="center"/>
    </xf>
    <xf numFmtId="164" fontId="0" fillId="4" borderId="9" xfId="0" applyNumberFormat="1" applyFill="1" applyBorder="1" applyAlignment="1">
      <alignment horizontal="center"/>
    </xf>
    <xf numFmtId="164" fontId="0" fillId="4" borderId="10" xfId="0" applyNumberFormat="1" applyFill="1" applyBorder="1" applyAlignment="1">
      <alignment horizontal="center"/>
    </xf>
    <xf numFmtId="164" fontId="0" fillId="4" borderId="11" xfId="0" applyNumberFormat="1" applyFill="1" applyBorder="1" applyAlignment="1">
      <alignment horizontal="center"/>
    </xf>
    <xf numFmtId="0" fontId="6" fillId="3" borderId="1" xfId="0" applyFont="1" applyFill="1" applyBorder="1" applyAlignment="1">
      <alignment horizontal="left"/>
    </xf>
    <xf numFmtId="0" fontId="6" fillId="3" borderId="0" xfId="0" applyFont="1" applyFill="1" applyBorder="1" applyAlignment="1">
      <alignment horizontal="left"/>
    </xf>
    <xf numFmtId="164" fontId="6" fillId="4" borderId="9" xfId="0" applyNumberFormat="1" applyFont="1" applyFill="1" applyBorder="1" applyAlignment="1">
      <alignment horizontal="center"/>
    </xf>
    <xf numFmtId="164" fontId="6" fillId="4" borderId="10" xfId="0" applyNumberFormat="1" applyFont="1" applyFill="1" applyBorder="1" applyAlignment="1">
      <alignment horizontal="center"/>
    </xf>
    <xf numFmtId="164" fontId="6" fillId="4" borderId="11" xfId="0" applyNumberFormat="1" applyFont="1" applyFill="1" applyBorder="1" applyAlignment="1">
      <alignment horizontal="center"/>
    </xf>
    <xf numFmtId="164" fontId="0" fillId="3" borderId="3" xfId="0" applyNumberFormat="1" applyFill="1" applyBorder="1" applyAlignment="1">
      <alignment horizontal="center"/>
    </xf>
    <xf numFmtId="164" fontId="0" fillId="3" borderId="4" xfId="0" applyNumberFormat="1" applyFill="1" applyBorder="1" applyAlignment="1">
      <alignment horizontal="center"/>
    </xf>
    <xf numFmtId="164" fontId="0" fillId="3" borderId="5" xfId="0" applyNumberFormat="1" applyFill="1" applyBorder="1" applyAlignment="1">
      <alignment horizontal="center"/>
    </xf>
    <xf numFmtId="164" fontId="0" fillId="3" borderId="1" xfId="0" applyNumberFormat="1" applyFill="1" applyBorder="1" applyAlignment="1" applyProtection="1">
      <alignment horizontal="center"/>
      <protection locked="0"/>
    </xf>
    <xf numFmtId="164" fontId="0" fillId="3" borderId="0" xfId="0" applyNumberFormat="1" applyFill="1" applyBorder="1" applyAlignment="1" applyProtection="1">
      <alignment horizontal="center"/>
      <protection locked="0"/>
    </xf>
    <xf numFmtId="164" fontId="0" fillId="3" borderId="2" xfId="0" applyNumberFormat="1" applyFill="1" applyBorder="1" applyAlignment="1" applyProtection="1">
      <alignment horizontal="center"/>
      <protection locked="0"/>
    </xf>
    <xf numFmtId="164" fontId="0" fillId="4" borderId="1" xfId="0" applyNumberFormat="1" applyFill="1" applyBorder="1" applyAlignment="1" applyProtection="1">
      <alignment horizontal="center"/>
      <protection locked="0"/>
    </xf>
    <xf numFmtId="164" fontId="0" fillId="4" borderId="0" xfId="0" applyNumberFormat="1" applyFill="1" applyBorder="1" applyAlignment="1" applyProtection="1">
      <alignment horizontal="center"/>
      <protection locked="0"/>
    </xf>
    <xf numFmtId="164" fontId="0" fillId="4" borderId="2" xfId="0" applyNumberFormat="1" applyFill="1" applyBorder="1" applyAlignment="1" applyProtection="1">
      <alignment horizontal="center"/>
      <protection locked="0"/>
    </xf>
    <xf numFmtId="0" fontId="0" fillId="3" borderId="1" xfId="0" applyFill="1" applyBorder="1" applyAlignment="1" applyProtection="1">
      <alignment horizontal="left"/>
      <protection locked="0"/>
    </xf>
    <xf numFmtId="0" fontId="0" fillId="3" borderId="0" xfId="0"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4" borderId="1" xfId="0" applyFill="1" applyBorder="1" applyAlignment="1" applyProtection="1">
      <alignment horizontal="left"/>
      <protection locked="0"/>
    </xf>
    <xf numFmtId="0" fontId="0" fillId="4" borderId="0" xfId="0" applyFill="1" applyBorder="1" applyAlignment="1" applyProtection="1">
      <alignment horizontal="left"/>
      <protection locked="0"/>
    </xf>
    <xf numFmtId="0" fontId="0" fillId="4" borderId="2" xfId="0" applyFill="1" applyBorder="1" applyAlignment="1" applyProtection="1">
      <alignment horizontal="left"/>
      <protection locked="0"/>
    </xf>
    <xf numFmtId="0" fontId="0" fillId="0" borderId="0" xfId="0" applyAlignment="1">
      <alignment horizontal="left"/>
    </xf>
    <xf numFmtId="164" fontId="0" fillId="3" borderId="6" xfId="0" applyNumberFormat="1" applyFill="1" applyBorder="1" applyAlignment="1" applyProtection="1">
      <alignment horizontal="center"/>
      <protection locked="0"/>
    </xf>
    <xf numFmtId="164" fontId="0" fillId="3" borderId="7" xfId="0" applyNumberFormat="1" applyFill="1" applyBorder="1" applyAlignment="1" applyProtection="1">
      <alignment horizontal="center"/>
      <protection locked="0"/>
    </xf>
    <xf numFmtId="164" fontId="0" fillId="3" borderId="8" xfId="0" applyNumberFormat="1" applyFill="1" applyBorder="1" applyAlignment="1" applyProtection="1">
      <alignment horizontal="center"/>
      <protection locked="0"/>
    </xf>
    <xf numFmtId="164" fontId="7" fillId="4" borderId="6" xfId="0" applyNumberFormat="1" applyFont="1" applyFill="1" applyBorder="1" applyAlignment="1">
      <alignment horizontal="center"/>
    </xf>
    <xf numFmtId="0" fontId="7" fillId="4" borderId="7" xfId="0" applyFont="1" applyFill="1" applyBorder="1" applyAlignment="1">
      <alignment horizontal="center"/>
    </xf>
    <xf numFmtId="0" fontId="7" fillId="4" borderId="8" xfId="0" applyFont="1" applyFill="1" applyBorder="1" applyAlignment="1">
      <alignment horizontal="center"/>
    </xf>
    <xf numFmtId="0" fontId="0" fillId="0" borderId="0" xfId="0" applyAlignment="1">
      <alignment horizontal="left" wrapText="1"/>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0" fontId="7" fillId="4" borderId="6" xfId="0" applyFont="1" applyFill="1" applyBorder="1" applyAlignment="1">
      <alignment horizontal="left"/>
    </xf>
    <xf numFmtId="0" fontId="7" fillId="4" borderId="7" xfId="0" applyFont="1" applyFill="1" applyBorder="1" applyAlignment="1">
      <alignment horizontal="left"/>
    </xf>
    <xf numFmtId="0" fontId="7" fillId="4" borderId="8"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2"/>
  <sheetViews>
    <sheetView tabSelected="1" workbookViewId="0">
      <selection activeCell="R9" sqref="R9"/>
    </sheetView>
  </sheetViews>
  <sheetFormatPr defaultRowHeight="14.5" x14ac:dyDescent="0.35"/>
  <cols>
    <col min="6" max="6" width="12.1796875" customWidth="1"/>
    <col min="10" max="10" width="8.7265625" customWidth="1"/>
    <col min="11" max="11" width="4.26953125" customWidth="1"/>
    <col min="15" max="15" width="12.81640625" customWidth="1"/>
    <col min="16" max="16" width="8.7265625" hidden="1" customWidth="1"/>
    <col min="17" max="17" width="8.7265625" style="2" customWidth="1"/>
    <col min="18" max="20" width="8.7265625" style="2"/>
    <col min="21" max="21" width="8.7265625" style="1"/>
    <col min="22" max="22" width="8.7265625" style="2"/>
    <col min="23" max="24" width="9.1796875" style="1"/>
  </cols>
  <sheetData>
    <row r="1" spans="1:19" ht="20.25" customHeight="1" x14ac:dyDescent="0.55000000000000004">
      <c r="A1" s="13" t="s">
        <v>0</v>
      </c>
      <c r="B1" s="13"/>
      <c r="C1" s="13"/>
      <c r="D1" s="13"/>
      <c r="E1" s="13"/>
      <c r="F1" s="13"/>
      <c r="G1" s="13"/>
      <c r="H1" s="13"/>
      <c r="I1" s="13"/>
      <c r="J1" s="13"/>
      <c r="K1" s="13"/>
      <c r="L1" s="13"/>
      <c r="M1" s="13"/>
      <c r="N1" s="13"/>
      <c r="O1" s="13"/>
      <c r="P1" s="13"/>
    </row>
    <row r="2" spans="1:19" ht="63.75" customHeight="1" x14ac:dyDescent="0.35">
      <c r="A2" s="23" t="s">
        <v>33</v>
      </c>
      <c r="B2" s="23"/>
      <c r="C2" s="23"/>
      <c r="D2" s="23"/>
      <c r="E2" s="23"/>
      <c r="F2" s="23"/>
      <c r="G2" s="23"/>
      <c r="H2" s="23"/>
      <c r="I2" s="23"/>
      <c r="J2" s="23"/>
      <c r="K2" s="23"/>
      <c r="L2" s="23"/>
      <c r="M2" s="23"/>
      <c r="N2" s="23"/>
      <c r="O2" s="23"/>
      <c r="P2" s="23"/>
    </row>
    <row r="3" spans="1:19" x14ac:dyDescent="0.35">
      <c r="A3" s="14" t="s">
        <v>1</v>
      </c>
      <c r="B3" s="15"/>
      <c r="C3" s="15"/>
      <c r="D3" s="15"/>
      <c r="E3" s="15"/>
      <c r="F3" s="16"/>
      <c r="G3" s="14" t="s">
        <v>2</v>
      </c>
      <c r="H3" s="15"/>
      <c r="I3" s="15"/>
      <c r="J3" s="15"/>
      <c r="K3" s="16"/>
      <c r="L3" s="17" t="s">
        <v>3</v>
      </c>
      <c r="M3" s="18"/>
      <c r="N3" s="18"/>
      <c r="O3" s="18"/>
      <c r="P3" s="19"/>
    </row>
    <row r="4" spans="1:19" x14ac:dyDescent="0.35">
      <c r="A4" s="4" t="s">
        <v>4</v>
      </c>
      <c r="B4" s="5"/>
      <c r="C4" s="5"/>
      <c r="D4" s="5"/>
      <c r="E4" s="5"/>
      <c r="F4" s="6"/>
      <c r="G4" s="10">
        <v>147.01779999999999</v>
      </c>
      <c r="H4" s="11"/>
      <c r="I4" s="11"/>
      <c r="J4" s="11"/>
      <c r="K4" s="12"/>
      <c r="L4" s="10">
        <v>157.43</v>
      </c>
      <c r="M4" s="11"/>
      <c r="N4" s="11"/>
      <c r="O4" s="11"/>
      <c r="P4" s="12"/>
    </row>
    <row r="5" spans="1:19" x14ac:dyDescent="0.35">
      <c r="A5" s="7" t="s">
        <v>5</v>
      </c>
      <c r="B5" s="8"/>
      <c r="C5" s="8"/>
      <c r="D5" s="8"/>
      <c r="E5" s="8"/>
      <c r="F5" s="9"/>
      <c r="G5" s="24">
        <f>G4*13.5%</f>
        <v>19.847403</v>
      </c>
      <c r="H5" s="25"/>
      <c r="I5" s="25"/>
      <c r="J5" s="25"/>
      <c r="K5" s="26"/>
      <c r="L5" s="24">
        <f>L4*13.5%</f>
        <v>21.253050000000002</v>
      </c>
      <c r="M5" s="25"/>
      <c r="N5" s="25"/>
      <c r="O5" s="25"/>
      <c r="P5" s="26"/>
    </row>
    <row r="6" spans="1:19" x14ac:dyDescent="0.35">
      <c r="A6" s="20" t="s">
        <v>6</v>
      </c>
      <c r="B6" s="21"/>
      <c r="C6" s="21"/>
      <c r="D6" s="21"/>
      <c r="E6" s="21"/>
      <c r="F6" s="22"/>
      <c r="G6" s="27">
        <f>SUM(G4:K5)</f>
        <v>166.86520300000001</v>
      </c>
      <c r="H6" s="28"/>
      <c r="I6" s="28"/>
      <c r="J6" s="28"/>
      <c r="K6" s="29"/>
      <c r="L6" s="27">
        <f>SUM(L4:P5)</f>
        <v>178.68305000000001</v>
      </c>
      <c r="M6" s="28"/>
      <c r="N6" s="28"/>
      <c r="O6" s="28"/>
      <c r="P6" s="29"/>
    </row>
    <row r="7" spans="1:19" x14ac:dyDescent="0.35">
      <c r="A7" s="7" t="s">
        <v>29</v>
      </c>
      <c r="B7" s="8"/>
      <c r="C7" s="8"/>
      <c r="D7" s="8"/>
      <c r="E7" s="8"/>
      <c r="F7" s="9"/>
      <c r="G7" s="24">
        <f>G6*31.42%</f>
        <v>52.429046782600011</v>
      </c>
      <c r="H7" s="25"/>
      <c r="I7" s="25"/>
      <c r="J7" s="25"/>
      <c r="K7" s="26"/>
      <c r="L7" s="24">
        <f>L6*31.42%</f>
        <v>56.142214310000007</v>
      </c>
      <c r="M7" s="25"/>
      <c r="N7" s="25"/>
      <c r="O7" s="25"/>
      <c r="P7" s="26"/>
      <c r="R7" s="3">
        <v>11.9584500282</v>
      </c>
      <c r="S7" s="3">
        <v>12.900943404599998</v>
      </c>
    </row>
    <row r="8" spans="1:19" x14ac:dyDescent="0.35">
      <c r="A8" s="4" t="s">
        <v>30</v>
      </c>
      <c r="B8" s="5"/>
      <c r="C8" s="5"/>
      <c r="D8" s="5"/>
      <c r="E8" s="5"/>
      <c r="F8" s="6"/>
      <c r="G8" s="10">
        <f>G6*4.54%</f>
        <v>7.5756802162000012</v>
      </c>
      <c r="H8" s="11"/>
      <c r="I8" s="11"/>
      <c r="J8" s="11"/>
      <c r="K8" s="12"/>
      <c r="L8" s="10">
        <f>L6*4.54%</f>
        <v>8.1122104700000008</v>
      </c>
      <c r="M8" s="11"/>
      <c r="N8" s="11"/>
      <c r="O8" s="11"/>
      <c r="P8" s="12"/>
    </row>
    <row r="9" spans="1:19" x14ac:dyDescent="0.35">
      <c r="A9" s="7" t="s">
        <v>31</v>
      </c>
      <c r="B9" s="8"/>
      <c r="C9" s="8"/>
      <c r="D9" s="8"/>
      <c r="E9" s="8"/>
      <c r="F9" s="9"/>
      <c r="G9" s="24">
        <f>G8*24.26%</f>
        <v>1.8378600204501203</v>
      </c>
      <c r="H9" s="25"/>
      <c r="I9" s="25"/>
      <c r="J9" s="25"/>
      <c r="K9" s="26"/>
      <c r="L9" s="24">
        <f>L8*24.26%</f>
        <v>1.9680222600220003</v>
      </c>
      <c r="M9" s="25"/>
      <c r="N9" s="25"/>
      <c r="O9" s="25"/>
      <c r="P9" s="26"/>
    </row>
    <row r="10" spans="1:19" x14ac:dyDescent="0.35">
      <c r="A10" s="20" t="s">
        <v>7</v>
      </c>
      <c r="B10" s="21"/>
      <c r="C10" s="21"/>
      <c r="D10" s="21"/>
      <c r="E10" s="21"/>
      <c r="F10" s="22"/>
      <c r="G10" s="32">
        <f>SUM(G6:K9)</f>
        <v>228.70779001925013</v>
      </c>
      <c r="H10" s="33"/>
      <c r="I10" s="33"/>
      <c r="J10" s="33"/>
      <c r="K10" s="34"/>
      <c r="L10" s="32">
        <f>SUM(L6:P9)</f>
        <v>244.90549704002203</v>
      </c>
      <c r="M10" s="33"/>
      <c r="N10" s="33"/>
      <c r="O10" s="33"/>
      <c r="P10" s="34"/>
    </row>
    <row r="11" spans="1:19" x14ac:dyDescent="0.35">
      <c r="A11" s="30" t="s">
        <v>8</v>
      </c>
      <c r="B11" s="31"/>
      <c r="C11" s="31"/>
      <c r="D11" s="31"/>
      <c r="E11" s="31"/>
      <c r="F11" s="31"/>
      <c r="G11" s="35"/>
      <c r="H11" s="36"/>
      <c r="I11" s="36"/>
      <c r="J11" s="36"/>
      <c r="K11" s="37"/>
      <c r="L11" s="35"/>
      <c r="M11" s="36"/>
      <c r="N11" s="36"/>
      <c r="O11" s="36"/>
      <c r="P11" s="37"/>
    </row>
    <row r="12" spans="1:19" x14ac:dyDescent="0.35">
      <c r="A12" s="4" t="s">
        <v>9</v>
      </c>
      <c r="B12" s="5"/>
      <c r="C12" s="5"/>
      <c r="D12" s="5"/>
      <c r="E12" s="5"/>
      <c r="F12" s="5"/>
      <c r="G12" s="10">
        <f>G10*8.2%</f>
        <v>18.754038781578508</v>
      </c>
      <c r="H12" s="11"/>
      <c r="I12" s="11"/>
      <c r="J12" s="11"/>
      <c r="K12" s="12"/>
      <c r="L12" s="10">
        <f>L10*8.2%</f>
        <v>20.082250757281805</v>
      </c>
      <c r="M12" s="11"/>
      <c r="N12" s="11"/>
      <c r="O12" s="11"/>
      <c r="P12" s="12"/>
    </row>
    <row r="13" spans="1:19" x14ac:dyDescent="0.35">
      <c r="A13" s="7" t="s">
        <v>27</v>
      </c>
      <c r="B13" s="8"/>
      <c r="C13" s="8"/>
      <c r="D13" s="8"/>
      <c r="E13" s="8"/>
      <c r="F13" s="8"/>
      <c r="G13" s="24">
        <f>G10*5.4%</f>
        <v>12.350220661039508</v>
      </c>
      <c r="H13" s="25"/>
      <c r="I13" s="25"/>
      <c r="J13" s="25"/>
      <c r="K13" s="26"/>
      <c r="L13" s="24">
        <f>L10*5.4 %</f>
        <v>13.224896840161191</v>
      </c>
      <c r="M13" s="25"/>
      <c r="N13" s="25"/>
      <c r="O13" s="25"/>
      <c r="P13" s="26"/>
    </row>
    <row r="14" spans="1:19" x14ac:dyDescent="0.35">
      <c r="A14" s="4" t="s">
        <v>25</v>
      </c>
      <c r="B14" s="5"/>
      <c r="C14" s="5"/>
      <c r="D14" s="5"/>
      <c r="E14" s="5"/>
      <c r="F14" s="5"/>
      <c r="G14" s="10">
        <f>G10*2%</f>
        <v>4.5741558003850029</v>
      </c>
      <c r="H14" s="11"/>
      <c r="I14" s="11"/>
      <c r="J14" s="11"/>
      <c r="K14" s="12"/>
      <c r="L14" s="10">
        <f>L10*2%</f>
        <v>4.8981099408004409</v>
      </c>
      <c r="M14" s="11"/>
      <c r="N14" s="11"/>
      <c r="O14" s="11"/>
      <c r="P14" s="12"/>
    </row>
    <row r="15" spans="1:19" x14ac:dyDescent="0.35">
      <c r="A15" s="7" t="s">
        <v>26</v>
      </c>
      <c r="B15" s="8"/>
      <c r="C15" s="8"/>
      <c r="D15" s="8"/>
      <c r="E15" s="8"/>
      <c r="F15" s="8"/>
      <c r="G15" s="24">
        <f>G10*4.2%</f>
        <v>9.6057271808085058</v>
      </c>
      <c r="H15" s="25"/>
      <c r="I15" s="25"/>
      <c r="J15" s="25"/>
      <c r="K15" s="26"/>
      <c r="L15" s="24">
        <f>L10*4.2%</f>
        <v>10.286030875680925</v>
      </c>
      <c r="M15" s="25"/>
      <c r="N15" s="25"/>
      <c r="O15" s="25"/>
      <c r="P15" s="26"/>
    </row>
    <row r="16" spans="1:19" x14ac:dyDescent="0.35">
      <c r="A16" s="5" t="s">
        <v>28</v>
      </c>
      <c r="B16" s="5"/>
      <c r="C16" s="5"/>
      <c r="D16" s="5"/>
      <c r="E16" s="5"/>
      <c r="F16" s="5"/>
      <c r="G16" s="10">
        <f>G10*4.5%</f>
        <v>10.291850550866256</v>
      </c>
      <c r="H16" s="11"/>
      <c r="I16" s="11"/>
      <c r="J16" s="11"/>
      <c r="K16" s="12"/>
      <c r="L16" s="10">
        <f>L10*4.5%</f>
        <v>11.020747366800991</v>
      </c>
      <c r="M16" s="11"/>
      <c r="N16" s="11"/>
      <c r="O16" s="11"/>
      <c r="P16" s="12"/>
    </row>
    <row r="17" spans="1:19" x14ac:dyDescent="0.35">
      <c r="A17" s="7" t="s">
        <v>24</v>
      </c>
      <c r="B17" s="8"/>
      <c r="C17" s="8"/>
      <c r="D17" s="8"/>
      <c r="E17" s="8"/>
      <c r="F17" s="8"/>
      <c r="G17" s="24">
        <f>G10*5.8%</f>
        <v>13.265051821116506</v>
      </c>
      <c r="H17" s="25"/>
      <c r="I17" s="25"/>
      <c r="J17" s="25"/>
      <c r="K17" s="26"/>
      <c r="L17" s="24">
        <v>12.9</v>
      </c>
      <c r="M17" s="25"/>
      <c r="N17" s="25"/>
      <c r="O17" s="25"/>
      <c r="P17" s="26"/>
      <c r="R17" s="3">
        <f>G10*5.8%</f>
        <v>13.265051821116506</v>
      </c>
      <c r="S17" s="3">
        <f>L10*5.8%</f>
        <v>14.204518828321277</v>
      </c>
    </row>
    <row r="18" spans="1:19" x14ac:dyDescent="0.35">
      <c r="A18" s="20" t="s">
        <v>10</v>
      </c>
      <c r="B18" s="21"/>
      <c r="C18" s="21"/>
      <c r="D18" s="21"/>
      <c r="E18" s="21"/>
      <c r="F18" s="22"/>
      <c r="G18" s="32">
        <f>SUM(G10:K17)</f>
        <v>297.54883481504442</v>
      </c>
      <c r="H18" s="33"/>
      <c r="I18" s="33"/>
      <c r="J18" s="33"/>
      <c r="K18" s="33"/>
      <c r="L18" s="32">
        <f>SUM(L10:P17)</f>
        <v>317.31753282074737</v>
      </c>
      <c r="M18" s="33"/>
      <c r="N18" s="33"/>
      <c r="O18" s="33"/>
      <c r="P18" s="34"/>
    </row>
    <row r="19" spans="1:19" x14ac:dyDescent="0.35">
      <c r="A19" s="44" t="s">
        <v>11</v>
      </c>
      <c r="B19" s="45"/>
      <c r="C19" s="45"/>
      <c r="D19" s="45"/>
      <c r="E19" s="45"/>
      <c r="F19" s="46"/>
      <c r="G19" s="38"/>
      <c r="H19" s="39"/>
      <c r="I19" s="39"/>
      <c r="J19" s="39"/>
      <c r="K19" s="40"/>
      <c r="L19" s="38"/>
      <c r="M19" s="39"/>
      <c r="N19" s="39"/>
      <c r="O19" s="39"/>
      <c r="P19" s="40"/>
      <c r="R19" s="3">
        <f>G10*5.8%</f>
        <v>13.265051821116506</v>
      </c>
      <c r="S19" s="3">
        <f>L10*5.8%</f>
        <v>14.204518828321277</v>
      </c>
    </row>
    <row r="20" spans="1:19" x14ac:dyDescent="0.35">
      <c r="A20" s="47" t="s">
        <v>14</v>
      </c>
      <c r="B20" s="48"/>
      <c r="C20" s="48"/>
      <c r="D20" s="48"/>
      <c r="E20" s="48"/>
      <c r="F20" s="49"/>
      <c r="G20" s="41"/>
      <c r="H20" s="42"/>
      <c r="I20" s="42"/>
      <c r="J20" s="42"/>
      <c r="K20" s="43"/>
      <c r="L20" s="41"/>
      <c r="M20" s="42"/>
      <c r="N20" s="42"/>
      <c r="O20" s="42"/>
      <c r="P20" s="43"/>
    </row>
    <row r="21" spans="1:19" x14ac:dyDescent="0.35">
      <c r="A21" s="44" t="s">
        <v>15</v>
      </c>
      <c r="B21" s="45"/>
      <c r="C21" s="45"/>
      <c r="D21" s="45"/>
      <c r="E21" s="45"/>
      <c r="F21" s="46"/>
      <c r="G21" s="38"/>
      <c r="H21" s="39"/>
      <c r="I21" s="39"/>
      <c r="J21" s="39"/>
      <c r="K21" s="40"/>
      <c r="L21" s="38"/>
      <c r="M21" s="39"/>
      <c r="N21" s="39"/>
      <c r="O21" s="39"/>
      <c r="P21" s="40"/>
    </row>
    <row r="22" spans="1:19" x14ac:dyDescent="0.35">
      <c r="A22" s="47" t="s">
        <v>16</v>
      </c>
      <c r="B22" s="48"/>
      <c r="C22" s="48"/>
      <c r="D22" s="48"/>
      <c r="E22" s="48"/>
      <c r="F22" s="49"/>
      <c r="G22" s="41"/>
      <c r="H22" s="42"/>
      <c r="I22" s="42"/>
      <c r="J22" s="42"/>
      <c r="K22" s="43"/>
      <c r="L22" s="41"/>
      <c r="M22" s="42"/>
      <c r="N22" s="42"/>
      <c r="O22" s="42"/>
      <c r="P22" s="43"/>
    </row>
    <row r="23" spans="1:19" x14ac:dyDescent="0.35">
      <c r="A23" s="44" t="s">
        <v>17</v>
      </c>
      <c r="B23" s="45"/>
      <c r="C23" s="45"/>
      <c r="D23" s="45"/>
      <c r="E23" s="45"/>
      <c r="F23" s="46"/>
      <c r="G23" s="38"/>
      <c r="H23" s="39"/>
      <c r="I23" s="39"/>
      <c r="J23" s="39"/>
      <c r="K23" s="40"/>
      <c r="L23" s="38"/>
      <c r="M23" s="39"/>
      <c r="N23" s="39"/>
      <c r="O23" s="39"/>
      <c r="P23" s="40"/>
    </row>
    <row r="24" spans="1:19" x14ac:dyDescent="0.35">
      <c r="A24" s="47" t="s">
        <v>18</v>
      </c>
      <c r="B24" s="48"/>
      <c r="C24" s="48"/>
      <c r="D24" s="48"/>
      <c r="E24" s="48"/>
      <c r="F24" s="49"/>
      <c r="G24" s="41"/>
      <c r="H24" s="42"/>
      <c r="I24" s="42"/>
      <c r="J24" s="42"/>
      <c r="K24" s="43"/>
      <c r="L24" s="41"/>
      <c r="M24" s="42"/>
      <c r="N24" s="42"/>
      <c r="O24" s="42"/>
      <c r="P24" s="43"/>
    </row>
    <row r="25" spans="1:19" x14ac:dyDescent="0.35">
      <c r="A25" s="44" t="s">
        <v>12</v>
      </c>
      <c r="B25" s="45"/>
      <c r="C25" s="45"/>
      <c r="D25" s="45"/>
      <c r="E25" s="45"/>
      <c r="F25" s="46"/>
      <c r="G25" s="38"/>
      <c r="H25" s="39"/>
      <c r="I25" s="39"/>
      <c r="J25" s="39"/>
      <c r="K25" s="40"/>
      <c r="L25" s="38"/>
      <c r="M25" s="39"/>
      <c r="N25" s="39"/>
      <c r="O25" s="39"/>
      <c r="P25" s="40"/>
    </row>
    <row r="26" spans="1:19" x14ac:dyDescent="0.35">
      <c r="A26" s="47" t="s">
        <v>19</v>
      </c>
      <c r="B26" s="48"/>
      <c r="C26" s="48"/>
      <c r="D26" s="48"/>
      <c r="E26" s="48"/>
      <c r="F26" s="49"/>
      <c r="G26" s="41"/>
      <c r="H26" s="42"/>
      <c r="I26" s="42"/>
      <c r="J26" s="42"/>
      <c r="K26" s="43"/>
      <c r="L26" s="41"/>
      <c r="M26" s="42"/>
      <c r="N26" s="42"/>
      <c r="O26" s="42"/>
      <c r="P26" s="43"/>
    </row>
    <row r="27" spans="1:19" x14ac:dyDescent="0.35">
      <c r="A27" s="58" t="s">
        <v>13</v>
      </c>
      <c r="B27" s="59"/>
      <c r="C27" s="59"/>
      <c r="D27" s="59"/>
      <c r="E27" s="59"/>
      <c r="F27" s="60"/>
      <c r="G27" s="51"/>
      <c r="H27" s="52"/>
      <c r="I27" s="52"/>
      <c r="J27" s="52"/>
      <c r="K27" s="53"/>
      <c r="L27" s="51"/>
      <c r="M27" s="52"/>
      <c r="N27" s="52"/>
      <c r="O27" s="52"/>
      <c r="P27" s="53"/>
    </row>
    <row r="28" spans="1:19" x14ac:dyDescent="0.35">
      <c r="A28" s="61" t="s">
        <v>23</v>
      </c>
      <c r="B28" s="62"/>
      <c r="C28" s="62"/>
      <c r="D28" s="62"/>
      <c r="E28" s="62"/>
      <c r="F28" s="63"/>
      <c r="G28" s="54">
        <f>SUM(G18:K27)</f>
        <v>297.54883481504442</v>
      </c>
      <c r="H28" s="55"/>
      <c r="I28" s="55"/>
      <c r="J28" s="55"/>
      <c r="K28" s="56"/>
      <c r="L28" s="54">
        <f>SUM(L18:P27)</f>
        <v>317.31753282074737</v>
      </c>
      <c r="M28" s="55"/>
      <c r="N28" s="55"/>
      <c r="O28" s="55"/>
      <c r="P28" s="56"/>
    </row>
    <row r="29" spans="1:19" x14ac:dyDescent="0.35">
      <c r="A29" s="50" t="s">
        <v>20</v>
      </c>
      <c r="B29" s="50"/>
      <c r="C29" s="50"/>
      <c r="D29" s="50"/>
      <c r="E29" s="50"/>
      <c r="F29" s="50"/>
      <c r="G29" s="50"/>
      <c r="H29" s="50"/>
      <c r="I29" s="50"/>
      <c r="J29" s="50"/>
      <c r="K29" s="50"/>
      <c r="L29" s="50"/>
      <c r="M29" s="50"/>
      <c r="N29" s="50"/>
      <c r="O29" s="50"/>
      <c r="P29" s="50"/>
    </row>
    <row r="30" spans="1:19" ht="14.25" customHeight="1" x14ac:dyDescent="0.35">
      <c r="A30" s="57" t="s">
        <v>32</v>
      </c>
      <c r="B30" s="57"/>
      <c r="C30" s="57"/>
      <c r="D30" s="57"/>
      <c r="E30" s="57"/>
      <c r="F30" s="57"/>
      <c r="G30" s="57"/>
      <c r="H30" s="57"/>
      <c r="I30" s="57"/>
      <c r="J30" s="57"/>
      <c r="K30" s="57"/>
      <c r="L30" s="57"/>
      <c r="M30" s="57"/>
      <c r="N30" s="57"/>
      <c r="O30" s="57"/>
      <c r="P30" s="57"/>
    </row>
    <row r="31" spans="1:19" x14ac:dyDescent="0.35">
      <c r="A31" s="50" t="s">
        <v>21</v>
      </c>
      <c r="B31" s="50"/>
      <c r="C31" s="50"/>
      <c r="D31" s="50"/>
      <c r="E31" s="50"/>
      <c r="F31" s="50"/>
      <c r="G31" s="50"/>
      <c r="H31" s="50"/>
      <c r="I31" s="50"/>
      <c r="J31" s="50"/>
      <c r="K31" s="50"/>
      <c r="L31" s="50"/>
      <c r="M31" s="50"/>
      <c r="N31" s="50"/>
      <c r="O31" s="50"/>
      <c r="P31" s="50"/>
    </row>
    <row r="32" spans="1:19" x14ac:dyDescent="0.35">
      <c r="A32" s="50" t="s">
        <v>22</v>
      </c>
      <c r="B32" s="50"/>
      <c r="C32" s="50"/>
      <c r="D32" s="50"/>
      <c r="E32" s="50"/>
      <c r="F32" s="50"/>
      <c r="G32" s="50"/>
      <c r="H32" s="50"/>
      <c r="I32" s="50"/>
      <c r="J32" s="50"/>
      <c r="K32" s="50"/>
      <c r="L32" s="50"/>
      <c r="M32" s="50"/>
      <c r="N32" s="50"/>
      <c r="O32" s="50"/>
      <c r="P32" s="50"/>
    </row>
  </sheetData>
  <sheetProtection algorithmName="SHA-512" hashValue="BX8ePObIJE0ATGd4IB7VjQlTju9Ln4ZWKS8+rT4lc0oW3wIw18FbwQOgANMmHQ52VeIy40cbOjEC5eDppwR42g==" saltValue="5nsieONRAs1dLVrw4AcSow==" spinCount="100000" sheet="1" objects="1" scenarios="1"/>
  <mergeCells count="84">
    <mergeCell ref="L25:P25"/>
    <mergeCell ref="L26:P26"/>
    <mergeCell ref="A31:P31"/>
    <mergeCell ref="A32:P32"/>
    <mergeCell ref="L27:P27"/>
    <mergeCell ref="L28:P28"/>
    <mergeCell ref="A29:P29"/>
    <mergeCell ref="A30:P30"/>
    <mergeCell ref="G27:K27"/>
    <mergeCell ref="G28:K28"/>
    <mergeCell ref="A27:F27"/>
    <mergeCell ref="A28:F28"/>
    <mergeCell ref="A25:F25"/>
    <mergeCell ref="A26:F26"/>
    <mergeCell ref="G25:K25"/>
    <mergeCell ref="G26:K26"/>
    <mergeCell ref="A19:F19"/>
    <mergeCell ref="L13:P13"/>
    <mergeCell ref="L14:P14"/>
    <mergeCell ref="L15:P15"/>
    <mergeCell ref="L16:P16"/>
    <mergeCell ref="L18:P18"/>
    <mergeCell ref="G13:K13"/>
    <mergeCell ref="G14:K14"/>
    <mergeCell ref="G15:K15"/>
    <mergeCell ref="G16:K16"/>
    <mergeCell ref="G18:K18"/>
    <mergeCell ref="A13:F13"/>
    <mergeCell ref="A14:F14"/>
    <mergeCell ref="A15:F15"/>
    <mergeCell ref="A16:F16"/>
    <mergeCell ref="L19:P19"/>
    <mergeCell ref="L20:P20"/>
    <mergeCell ref="L21:P21"/>
    <mergeCell ref="A23:F23"/>
    <mergeCell ref="A24:F24"/>
    <mergeCell ref="A20:F20"/>
    <mergeCell ref="A21:F21"/>
    <mergeCell ref="A22:F22"/>
    <mergeCell ref="G22:K22"/>
    <mergeCell ref="L22:P22"/>
    <mergeCell ref="L23:P23"/>
    <mergeCell ref="L24:P24"/>
    <mergeCell ref="G23:K23"/>
    <mergeCell ref="G24:K24"/>
    <mergeCell ref="G20:K20"/>
    <mergeCell ref="G21:K21"/>
    <mergeCell ref="G19:K19"/>
    <mergeCell ref="L9:P9"/>
    <mergeCell ref="L10:P10"/>
    <mergeCell ref="L11:P11"/>
    <mergeCell ref="L12:P12"/>
    <mergeCell ref="L17:P17"/>
    <mergeCell ref="A10:F10"/>
    <mergeCell ref="A11:F11"/>
    <mergeCell ref="A12:F12"/>
    <mergeCell ref="A18:F18"/>
    <mergeCell ref="G9:K9"/>
    <mergeCell ref="G10:K10"/>
    <mergeCell ref="G11:K11"/>
    <mergeCell ref="G12:K12"/>
    <mergeCell ref="A17:F17"/>
    <mergeCell ref="G17:K17"/>
    <mergeCell ref="G7:K7"/>
    <mergeCell ref="L4:P4"/>
    <mergeCell ref="L5:P5"/>
    <mergeCell ref="L6:P6"/>
    <mergeCell ref="L7:P7"/>
    <mergeCell ref="A8:F8"/>
    <mergeCell ref="A9:F9"/>
    <mergeCell ref="G8:K8"/>
    <mergeCell ref="L8:P8"/>
    <mergeCell ref="A1:P1"/>
    <mergeCell ref="A3:F3"/>
    <mergeCell ref="L3:P3"/>
    <mergeCell ref="G3:K3"/>
    <mergeCell ref="A4:F4"/>
    <mergeCell ref="A5:F5"/>
    <mergeCell ref="A6:F6"/>
    <mergeCell ref="A2:P2"/>
    <mergeCell ref="A7:F7"/>
    <mergeCell ref="G4:K4"/>
    <mergeCell ref="G5:K5"/>
    <mergeCell ref="G6:K6"/>
  </mergeCells>
  <pageMargins left="0.31496062992125984" right="0.31496062992125984" top="0.15748031496062992" bottom="0.15748031496062992" header="0.11811023622047245" footer="0.11811023622047245"/>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E773E3806B76E4DB726E4B8EC134E75" ma:contentTypeVersion="16" ma:contentTypeDescription="Skapa ett nytt dokument." ma:contentTypeScope="" ma:versionID="f33f9ee09152c06fb6ec29408591ccf0">
  <xsd:schema xmlns:xsd="http://www.w3.org/2001/XMLSchema" xmlns:xs="http://www.w3.org/2001/XMLSchema" xmlns:p="http://schemas.microsoft.com/office/2006/metadata/properties" xmlns:ns2="ef19cda6-7d39-492a-8642-58fc3a27c313" xmlns:ns3="91c32f57-588f-4bb8-9002-cfd812192c2d" targetNamespace="http://schemas.microsoft.com/office/2006/metadata/properties" ma:root="true" ma:fieldsID="833a645adb6036194a130200657bb62e" ns2:_="" ns3:_="">
    <xsd:import namespace="ef19cda6-7d39-492a-8642-58fc3a27c313"/>
    <xsd:import namespace="91c32f57-588f-4bb8-9002-cfd812192c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9cda6-7d39-492a-8642-58fc3a27c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346dfa3c-b651-4bbc-9963-d4a0854711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1c32f57-588f-4bb8-9002-cfd812192c2d"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49844bf4-185f-48cd-a14c-db5bc01fadba}" ma:internalName="TaxCatchAll" ma:showField="CatchAllData" ma:web="91c32f57-588f-4bb8-9002-cfd812192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08ABCE-C573-41AA-B6E0-B8A58173CC9F}"/>
</file>

<file path=customXml/itemProps2.xml><?xml version="1.0" encoding="utf-8"?>
<ds:datastoreItem xmlns:ds="http://schemas.openxmlformats.org/officeDocument/2006/customXml" ds:itemID="{30BEFBA9-ABED-489A-96C4-FA17F24340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Kouvonen, Ari</dc:creator>
  <cp:lastModifiedBy>Ari Kouvonen</cp:lastModifiedBy>
  <cp:lastPrinted>2022-06-30T08:26:14Z</cp:lastPrinted>
  <dcterms:created xsi:type="dcterms:W3CDTF">2017-11-29T12:20:23Z</dcterms:created>
  <dcterms:modified xsi:type="dcterms:W3CDTF">2022-10-05T07:50:45Z</dcterms:modified>
</cp:coreProperties>
</file>