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nmo-my.sharepoint.com/personal/jens_engstrom_almega_se/Documents/Dokument/Städtimmen/Publicerad/"/>
    </mc:Choice>
  </mc:AlternateContent>
  <xr:revisionPtr revIDLastSave="32" documentId="8_{BB36D566-B619-40B2-A4A0-996C00225EAB}" xr6:coauthVersionLast="47" xr6:coauthVersionMax="47" xr10:uidLastSave="{8E2268C1-FA69-410E-A7F6-7D520EA77EA8}"/>
  <bookViews>
    <workbookView xWindow="780" yWindow="780" windowWidth="38700" windowHeight="15225" xr2:uid="{00000000-000D-0000-FFFF-FFFF00000000}"/>
  </bookViews>
  <sheets>
    <sheet name="2025"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2" l="1"/>
  <c r="G17" i="2"/>
  <c r="L16" i="2"/>
  <c r="G16" i="2"/>
  <c r="L5" i="2"/>
  <c r="L6" i="2" s="1"/>
  <c r="G5" i="2"/>
  <c r="G6" i="2" s="1"/>
  <c r="G8" i="2" l="1"/>
  <c r="G9" i="2" s="1"/>
  <c r="G7" i="2"/>
  <c r="G10" i="2" s="1"/>
  <c r="L8" i="2"/>
  <c r="L9" i="2" s="1"/>
  <c r="L7" i="2"/>
  <c r="L10" i="2" l="1"/>
  <c r="L15" i="2" s="1"/>
  <c r="L14" i="2"/>
  <c r="L13" i="2"/>
  <c r="L12" i="2"/>
  <c r="G15" i="2"/>
  <c r="G14" i="2"/>
  <c r="G13" i="2"/>
  <c r="G12" i="2"/>
  <c r="L18" i="2" l="1"/>
  <c r="L28" i="2" s="1"/>
  <c r="G18" i="2"/>
  <c r="G28" i="2" s="1"/>
</calcChain>
</file>

<file path=xl/sharedStrings.xml><?xml version="1.0" encoding="utf-8"?>
<sst xmlns="http://schemas.openxmlformats.org/spreadsheetml/2006/main" count="34" uniqueCount="34">
  <si>
    <t>Kostnadsberäkning städ- och servicebranschen</t>
  </si>
  <si>
    <t xml:space="preserve">Utgiftsposter </t>
  </si>
  <si>
    <t>Ingångslön*</t>
  </si>
  <si>
    <t xml:space="preserve">Lön med 6 års branschvana** </t>
  </si>
  <si>
    <t xml:space="preserve">Lön (per timme) </t>
  </si>
  <si>
    <t xml:space="preserve">Semesterersättning 13,5 %  </t>
  </si>
  <si>
    <t xml:space="preserve">Lönesumma </t>
  </si>
  <si>
    <t>Sociala kostnader</t>
  </si>
  <si>
    <t>FORA</t>
  </si>
  <si>
    <t>Särskild löneskatt</t>
  </si>
  <si>
    <t xml:space="preserve">Summa </t>
  </si>
  <si>
    <t xml:space="preserve">Kostnadsanslag utöver ovanstående fasta utgifter nedan: </t>
  </si>
  <si>
    <t xml:space="preserve">Delsumma med angivna kostnader </t>
  </si>
  <si>
    <t>Totalsumma med ifyllda uppskattade kostnader</t>
  </si>
  <si>
    <t xml:space="preserve">* Ingångslön = Lägstlön enligt kollektivavtal för anställd fyllda 22 år. Eventuella undantag i form av lönebidrag eller liknande ej medräknat.  </t>
  </si>
  <si>
    <t xml:space="preserve">** Lön med 6 års branschvana = Lägstlön enligt kollektivavtal för anställd med 6 års dokumenterat branschvanetillägg. </t>
  </si>
  <si>
    <t xml:space="preserve">Moms med 25 % är ej inkluderat i ovanstående kalkyl. </t>
  </si>
  <si>
    <t>Genomsnittfrånvaro för städ- och Servicebranschen är 5,8 % och medianvinsten 4,5 %</t>
  </si>
  <si>
    <r>
      <t xml:space="preserve">Arbetskraftskostnad per timme utifrån kollektivavtal mellan Almega Serviceföretagen och Fastighetsanställdas Förbund &amp; SEKO, 1 juni 2025- 31 maj 2026, lönerevision den 1 juni 2025. Endast utgifter vars nivå gäller för samtliga företag med kollektivavtal är medräknande. Beräkningen är endast information kring branschens fasta kostnader enligt kollektivavtal. Kalkylen omfattar inte alla kostnadsposter hos ett företag och beaktar inte heller olika former av subventioner. </t>
    </r>
    <r>
      <rPr>
        <sz val="12"/>
        <color rgb="FFFF0000"/>
        <rFont val="Calibri"/>
        <family val="2"/>
        <scheme val="minor"/>
      </rPr>
      <t>Beräkningarna ska inte användas som någon form av riktmärke för slutlig prisnivå.</t>
    </r>
    <r>
      <rPr>
        <sz val="12"/>
        <color theme="1"/>
        <rFont val="Calibri"/>
        <family val="2"/>
        <scheme val="minor"/>
      </rPr>
      <t xml:space="preserve"> Uppdaterad</t>
    </r>
    <r>
      <rPr>
        <sz val="12"/>
        <color rgb="FFFF0000"/>
        <rFont val="Calibri"/>
        <family val="2"/>
        <scheme val="minor"/>
      </rPr>
      <t xml:space="preserve"> 2025-08-11</t>
    </r>
  </si>
  <si>
    <t>Administration (Källa: SCB Städindex, 8,2% maj 2025)</t>
  </si>
  <si>
    <t>Städmaterial (Källa: SCB Städindex 5,4%, maj. 2025)</t>
  </si>
  <si>
    <t>Maskinkostnader (Källa: SCB Städindex, 2,0%, maj 2025)</t>
  </si>
  <si>
    <t>Transport (Källa: SCB Städindex, 4,2%, nov. 2025)</t>
  </si>
  <si>
    <t>Sjuklön (Källa: Branschrapport 2024, 6,0%)</t>
  </si>
  <si>
    <t>Medianvinst (Källa: Branschrapport 2024, 5,5%)</t>
  </si>
  <si>
    <r>
      <t xml:space="preserve">Avgift för medlemskap i Almega </t>
    </r>
    <r>
      <rPr>
        <sz val="11"/>
        <color rgb="FFFF0000"/>
        <rFont val="Calibri"/>
        <family val="2"/>
        <scheme val="minor"/>
      </rPr>
      <t>(Ej med i kalkylen)</t>
    </r>
  </si>
  <si>
    <r>
      <t xml:space="preserve">Arbetsmiljö  </t>
    </r>
    <r>
      <rPr>
        <sz val="11"/>
        <color rgb="FFFF0000"/>
        <rFont val="Calibri"/>
        <family val="2"/>
        <scheme val="minor"/>
      </rPr>
      <t>(Ej med i kalkylen)</t>
    </r>
  </si>
  <si>
    <r>
      <t xml:space="preserve">Miljö </t>
    </r>
    <r>
      <rPr>
        <sz val="11"/>
        <color rgb="FFFF0000"/>
        <rFont val="Calibri"/>
        <family val="2"/>
        <scheme val="minor"/>
      </rPr>
      <t xml:space="preserve"> (Ej med i kalkylen)</t>
    </r>
  </si>
  <si>
    <r>
      <t xml:space="preserve">Fackligt arbete </t>
    </r>
    <r>
      <rPr>
        <sz val="11"/>
        <color rgb="FFFF0000"/>
        <rFont val="Calibri"/>
        <family val="2"/>
        <scheme val="minor"/>
      </rPr>
      <t xml:space="preserve"> (Ej med i kalkylen)</t>
    </r>
  </si>
  <si>
    <r>
      <t xml:space="preserve">Utbildning </t>
    </r>
    <r>
      <rPr>
        <sz val="11"/>
        <color rgb="FFFF0000"/>
        <rFont val="Calibri"/>
        <family val="2"/>
        <scheme val="minor"/>
      </rPr>
      <t xml:space="preserve"> (Ej med i kalkylen)</t>
    </r>
  </si>
  <si>
    <r>
      <t xml:space="preserve">Arbetskläder </t>
    </r>
    <r>
      <rPr>
        <sz val="11"/>
        <color rgb="FFFF0000"/>
        <rFont val="Calibri"/>
        <family val="2"/>
        <scheme val="minor"/>
      </rPr>
      <t xml:space="preserve"> (Ej med i kalkylen)</t>
    </r>
  </si>
  <si>
    <r>
      <t xml:space="preserve">Arbetsledning  </t>
    </r>
    <r>
      <rPr>
        <sz val="11"/>
        <color rgb="FFFF0000"/>
        <rFont val="Calibri"/>
        <family val="2"/>
        <scheme val="minor"/>
      </rPr>
      <t>(Ej med i kalkylen)</t>
    </r>
  </si>
  <si>
    <r>
      <t>Lokalkostnad</t>
    </r>
    <r>
      <rPr>
        <sz val="11"/>
        <color rgb="FFFF0000"/>
        <rFont val="Calibri"/>
        <family val="2"/>
        <scheme val="minor"/>
      </rPr>
      <t xml:space="preserve"> (Ej med i kalkylen)</t>
    </r>
  </si>
  <si>
    <r>
      <t xml:space="preserve">Marknadsföring </t>
    </r>
    <r>
      <rPr>
        <sz val="11"/>
        <color rgb="FFFF0000"/>
        <rFont val="Calibri"/>
        <family val="2"/>
        <scheme val="minor"/>
      </rPr>
      <t>(Ej med i kalkylen)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</si>
</sst>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0" x14ac:knownFonts="1">
    <font>
      <sz val="11"/>
      <color theme="1"/>
      <name val="Calibri"/>
      <family val="2"/>
      <scheme val="minor"/>
    </font>
    <font>
      <sz val="18"/>
      <color theme="1"/>
      <name val="Calibri"/>
      <family val="2"/>
      <scheme val="minor"/>
    </font>
    <font>
      <sz val="12"/>
      <color theme="1"/>
      <name val="Calibri"/>
      <family val="2"/>
      <scheme val="minor"/>
    </font>
    <font>
      <sz val="12"/>
      <color rgb="FFFF00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3">
    <xf numFmtId="0" fontId="0" fillId="0" borderId="0" xfId="0"/>
    <xf numFmtId="0" fontId="8" fillId="0" borderId="0" xfId="0" applyFont="1"/>
    <xf numFmtId="0" fontId="9" fillId="0" borderId="0" xfId="0" applyFont="1"/>
    <xf numFmtId="0" fontId="5" fillId="0" borderId="0" xfId="0" applyFont="1"/>
    <xf numFmtId="0" fontId="0" fillId="0" borderId="0" xfId="0" applyAlignment="1">
      <alignment horizontal="left"/>
    </xf>
    <xf numFmtId="0" fontId="0" fillId="0" borderId="0" xfId="0"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164" fontId="0" fillId="3" borderId="6" xfId="0" applyNumberFormat="1" applyFill="1" applyBorder="1" applyAlignment="1" applyProtection="1">
      <alignment horizontal="center"/>
      <protection locked="0"/>
    </xf>
    <xf numFmtId="164" fontId="0" fillId="3" borderId="7" xfId="0" applyNumberFormat="1" applyFill="1" applyBorder="1" applyAlignment="1" applyProtection="1">
      <alignment horizontal="center"/>
      <protection locked="0"/>
    </xf>
    <xf numFmtId="164" fontId="0" fillId="3" borderId="8" xfId="0" applyNumberFormat="1" applyFill="1" applyBorder="1" applyAlignment="1" applyProtection="1">
      <alignment horizontal="center"/>
      <protection locked="0"/>
    </xf>
    <xf numFmtId="0" fontId="7" fillId="4" borderId="6" xfId="0" applyFont="1" applyFill="1" applyBorder="1" applyAlignment="1">
      <alignment horizontal="left"/>
    </xf>
    <xf numFmtId="0" fontId="7" fillId="4" borderId="7" xfId="0" applyFont="1" applyFill="1" applyBorder="1" applyAlignment="1">
      <alignment horizontal="left"/>
    </xf>
    <xf numFmtId="0" fontId="7" fillId="4" borderId="8" xfId="0" applyFont="1" applyFill="1" applyBorder="1" applyAlignment="1">
      <alignment horizontal="left"/>
    </xf>
    <xf numFmtId="164" fontId="7" fillId="4" borderId="6" xfId="0" applyNumberFormat="1"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0" fillId="3" borderId="1" xfId="0" applyFill="1" applyBorder="1" applyAlignment="1" applyProtection="1">
      <alignment horizontal="left"/>
      <protection locked="0"/>
    </xf>
    <xf numFmtId="0" fontId="0" fillId="3" borderId="0" xfId="0" applyFill="1" applyAlignment="1" applyProtection="1">
      <alignment horizontal="left"/>
      <protection locked="0"/>
    </xf>
    <xf numFmtId="0" fontId="0" fillId="3" borderId="2" xfId="0" applyFill="1" applyBorder="1" applyAlignment="1" applyProtection="1">
      <alignment horizontal="left"/>
      <protection locked="0"/>
    </xf>
    <xf numFmtId="164" fontId="0" fillId="3" borderId="1" xfId="0" applyNumberFormat="1" applyFill="1" applyBorder="1" applyAlignment="1" applyProtection="1">
      <alignment horizontal="center"/>
      <protection locked="0"/>
    </xf>
    <xf numFmtId="164" fontId="0" fillId="3" borderId="0" xfId="0" applyNumberFormat="1" applyFill="1" applyAlignment="1" applyProtection="1">
      <alignment horizontal="center"/>
      <protection locked="0"/>
    </xf>
    <xf numFmtId="164" fontId="0" fillId="3" borderId="2" xfId="0" applyNumberFormat="1" applyFill="1" applyBorder="1" applyAlignment="1" applyProtection="1">
      <alignment horizontal="center"/>
      <protection locked="0"/>
    </xf>
    <xf numFmtId="0" fontId="0" fillId="4" borderId="1" xfId="0" applyFill="1" applyBorder="1" applyAlignment="1" applyProtection="1">
      <alignment horizontal="left"/>
      <protection locked="0"/>
    </xf>
    <xf numFmtId="0" fontId="0" fillId="4" borderId="0" xfId="0" applyFill="1" applyAlignment="1" applyProtection="1">
      <alignment horizontal="left"/>
      <protection locked="0"/>
    </xf>
    <xf numFmtId="0" fontId="0" fillId="4" borderId="2" xfId="0" applyFill="1" applyBorder="1" applyAlignment="1" applyProtection="1">
      <alignment horizontal="left"/>
      <protection locked="0"/>
    </xf>
    <xf numFmtId="164" fontId="0" fillId="4" borderId="1" xfId="0" applyNumberFormat="1" applyFill="1" applyBorder="1" applyAlignment="1" applyProtection="1">
      <alignment horizontal="center"/>
      <protection locked="0"/>
    </xf>
    <xf numFmtId="164" fontId="0" fillId="4" borderId="0" xfId="0" applyNumberFormat="1" applyFill="1" applyAlignment="1" applyProtection="1">
      <alignment horizontal="center"/>
      <protection locked="0"/>
    </xf>
    <xf numFmtId="164" fontId="0" fillId="4" borderId="2" xfId="0" applyNumberFormat="1" applyFill="1" applyBorder="1" applyAlignment="1" applyProtection="1">
      <alignment horizontal="center"/>
      <protection locked="0"/>
    </xf>
    <xf numFmtId="0" fontId="0" fillId="3" borderId="1" xfId="0" applyFill="1" applyBorder="1" applyAlignment="1">
      <alignment horizontal="left"/>
    </xf>
    <xf numFmtId="0" fontId="0" fillId="3" borderId="0" xfId="0" applyFill="1" applyAlignment="1">
      <alignment horizontal="left"/>
    </xf>
    <xf numFmtId="164" fontId="0" fillId="3" borderId="1" xfId="0" applyNumberFormat="1" applyFill="1" applyBorder="1" applyAlignment="1">
      <alignment horizontal="center"/>
    </xf>
    <xf numFmtId="164" fontId="0" fillId="3" borderId="0" xfId="0" applyNumberFormat="1" applyFill="1" applyAlignment="1">
      <alignment horizontal="center"/>
    </xf>
    <xf numFmtId="164" fontId="0" fillId="3" borderId="2" xfId="0" applyNumberFormat="1" applyFill="1" applyBorder="1" applyAlignment="1">
      <alignment horizontal="center"/>
    </xf>
    <xf numFmtId="0" fontId="6" fillId="4" borderId="9" xfId="0" applyFont="1" applyFill="1" applyBorder="1" applyAlignment="1">
      <alignment horizontal="left"/>
    </xf>
    <xf numFmtId="0" fontId="6" fillId="4" borderId="10" xfId="0" applyFont="1" applyFill="1" applyBorder="1" applyAlignment="1">
      <alignment horizontal="left"/>
    </xf>
    <xf numFmtId="0" fontId="6" fillId="4" borderId="11" xfId="0" applyFont="1" applyFill="1" applyBorder="1" applyAlignment="1">
      <alignment horizontal="left"/>
    </xf>
    <xf numFmtId="164" fontId="6" fillId="4" borderId="9" xfId="0" applyNumberFormat="1" applyFont="1" applyFill="1" applyBorder="1" applyAlignment="1">
      <alignment horizontal="center"/>
    </xf>
    <xf numFmtId="164" fontId="6" fillId="4" borderId="10" xfId="0" applyNumberFormat="1" applyFont="1" applyFill="1" applyBorder="1" applyAlignment="1">
      <alignment horizontal="center"/>
    </xf>
    <xf numFmtId="164" fontId="6" fillId="4" borderId="11" xfId="0" applyNumberFormat="1" applyFont="1" applyFill="1" applyBorder="1" applyAlignment="1">
      <alignment horizontal="center"/>
    </xf>
    <xf numFmtId="0" fontId="0" fillId="4" borderId="0" xfId="0" applyFill="1" applyAlignment="1">
      <alignment horizontal="left"/>
    </xf>
    <xf numFmtId="164" fontId="0" fillId="4" borderId="1" xfId="0" applyNumberFormat="1" applyFill="1" applyBorder="1" applyAlignment="1">
      <alignment horizontal="center"/>
    </xf>
    <xf numFmtId="164" fontId="0" fillId="4" borderId="0" xfId="0" applyNumberFormat="1" applyFill="1" applyAlignment="1">
      <alignment horizontal="center"/>
    </xf>
    <xf numFmtId="164" fontId="0" fillId="4" borderId="2" xfId="0" applyNumberFormat="1" applyFill="1" applyBorder="1" applyAlignment="1">
      <alignment horizontal="center"/>
    </xf>
    <xf numFmtId="0" fontId="0" fillId="4" borderId="1" xfId="0" applyFill="1" applyBorder="1" applyAlignment="1">
      <alignment horizontal="left"/>
    </xf>
    <xf numFmtId="0" fontId="6" fillId="3" borderId="1" xfId="0" applyFont="1" applyFill="1" applyBorder="1" applyAlignment="1">
      <alignment horizontal="left"/>
    </xf>
    <xf numFmtId="0" fontId="6" fillId="3" borderId="0" xfId="0" applyFont="1" applyFill="1" applyAlignment="1">
      <alignment horizontal="left"/>
    </xf>
    <xf numFmtId="164" fontId="0" fillId="3" borderId="3" xfId="0" applyNumberFormat="1" applyFill="1" applyBorder="1" applyAlignment="1">
      <alignment horizontal="center"/>
    </xf>
    <xf numFmtId="164" fontId="0" fillId="3" borderId="4" xfId="0" applyNumberFormat="1" applyFill="1" applyBorder="1" applyAlignment="1">
      <alignment horizontal="center"/>
    </xf>
    <xf numFmtId="164" fontId="0" fillId="3" borderId="5" xfId="0" applyNumberFormat="1" applyFill="1" applyBorder="1" applyAlignment="1">
      <alignment horizontal="center"/>
    </xf>
    <xf numFmtId="0" fontId="0" fillId="3" borderId="2" xfId="0" applyFill="1" applyBorder="1" applyAlignment="1">
      <alignment horizontal="left"/>
    </xf>
    <xf numFmtId="0" fontId="0" fillId="4" borderId="2" xfId="0" applyFill="1" applyBorder="1" applyAlignment="1">
      <alignment horizontal="left"/>
    </xf>
    <xf numFmtId="164" fontId="0" fillId="4" borderId="9" xfId="0" applyNumberFormat="1" applyFill="1" applyBorder="1" applyAlignment="1">
      <alignment horizontal="center"/>
    </xf>
    <xf numFmtId="164" fontId="0" fillId="4" borderId="10" xfId="0" applyNumberFormat="1" applyFill="1" applyBorder="1" applyAlignment="1">
      <alignment horizontal="center"/>
    </xf>
    <xf numFmtId="164" fontId="0" fillId="4" borderId="11" xfId="0" applyNumberFormat="1" applyFill="1" applyBorder="1" applyAlignment="1">
      <alignment horizontal="center"/>
    </xf>
    <xf numFmtId="0" fontId="1" fillId="0" borderId="0" xfId="0" applyFont="1" applyAlignment="1">
      <alignment horizontal="center"/>
    </xf>
    <xf numFmtId="0" fontId="2" fillId="0" borderId="0" xfId="0" applyFont="1" applyAlignment="1">
      <alignment horizontal="left" wrapText="1"/>
    </xf>
    <xf numFmtId="0" fontId="4" fillId="2" borderId="3"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416F-B2BD-4FAC-8727-64A2FCA7500F}">
  <sheetPr>
    <tabColor theme="4"/>
  </sheetPr>
  <dimension ref="A1:T32"/>
  <sheetViews>
    <sheetView tabSelected="1" workbookViewId="0">
      <selection activeCell="S23" sqref="S22:S23"/>
    </sheetView>
  </sheetViews>
  <sheetFormatPr defaultRowHeight="15" x14ac:dyDescent="0.25"/>
  <cols>
    <col min="6" max="6" width="12.140625" customWidth="1"/>
    <col min="10" max="10" width="8.7109375" customWidth="1"/>
    <col min="11" max="11" width="4.28515625" customWidth="1"/>
    <col min="15" max="15" width="12.85546875" customWidth="1"/>
    <col min="16" max="16" width="8.7109375" hidden="1" customWidth="1"/>
    <col min="17" max="17" width="8.7109375" style="2" customWidth="1"/>
    <col min="18" max="18" width="9.140625" style="1"/>
  </cols>
  <sheetData>
    <row r="1" spans="1:20" ht="20.25" customHeight="1" x14ac:dyDescent="0.35">
      <c r="A1" s="56" t="s">
        <v>0</v>
      </c>
      <c r="B1" s="56"/>
      <c r="C1" s="56"/>
      <c r="D1" s="56"/>
      <c r="E1" s="56"/>
      <c r="F1" s="56"/>
      <c r="G1" s="56"/>
      <c r="H1" s="56"/>
      <c r="I1" s="56"/>
      <c r="J1" s="56"/>
      <c r="K1" s="56"/>
      <c r="L1" s="56"/>
      <c r="M1" s="56"/>
      <c r="N1" s="56"/>
      <c r="O1" s="56"/>
      <c r="P1" s="56"/>
    </row>
    <row r="2" spans="1:20" ht="63.75" customHeight="1" x14ac:dyDescent="0.25">
      <c r="A2" s="57" t="s">
        <v>18</v>
      </c>
      <c r="B2" s="57"/>
      <c r="C2" s="57"/>
      <c r="D2" s="57"/>
      <c r="E2" s="57"/>
      <c r="F2" s="57"/>
      <c r="G2" s="57"/>
      <c r="H2" s="57"/>
      <c r="I2" s="57"/>
      <c r="J2" s="57"/>
      <c r="K2" s="57"/>
      <c r="L2" s="57"/>
      <c r="M2" s="57"/>
      <c r="N2" s="57"/>
      <c r="O2" s="57"/>
      <c r="P2" s="57"/>
    </row>
    <row r="3" spans="1:20" x14ac:dyDescent="0.25">
      <c r="A3" s="58" t="s">
        <v>1</v>
      </c>
      <c r="B3" s="59"/>
      <c r="C3" s="59"/>
      <c r="D3" s="59"/>
      <c r="E3" s="59"/>
      <c r="F3" s="60"/>
      <c r="G3" s="58" t="s">
        <v>2</v>
      </c>
      <c r="H3" s="59"/>
      <c r="I3" s="59"/>
      <c r="J3" s="59"/>
      <c r="K3" s="60"/>
      <c r="L3" s="61" t="s">
        <v>3</v>
      </c>
      <c r="M3" s="62"/>
      <c r="N3" s="62"/>
      <c r="O3" s="62"/>
      <c r="P3" s="62"/>
    </row>
    <row r="4" spans="1:20" x14ac:dyDescent="0.25">
      <c r="A4" s="45" t="s">
        <v>4</v>
      </c>
      <c r="B4" s="41"/>
      <c r="C4" s="41"/>
      <c r="D4" s="41"/>
      <c r="E4" s="41"/>
      <c r="F4" s="52"/>
      <c r="G4" s="42">
        <v>166.48</v>
      </c>
      <c r="H4" s="43"/>
      <c r="I4" s="43"/>
      <c r="J4" s="43"/>
      <c r="K4" s="44"/>
      <c r="L4" s="42">
        <v>175.42</v>
      </c>
      <c r="M4" s="43"/>
      <c r="N4" s="43"/>
      <c r="O4" s="43"/>
      <c r="P4" s="43"/>
    </row>
    <row r="5" spans="1:20" x14ac:dyDescent="0.25">
      <c r="A5" s="30" t="s">
        <v>5</v>
      </c>
      <c r="B5" s="31"/>
      <c r="C5" s="31"/>
      <c r="D5" s="31"/>
      <c r="E5" s="31"/>
      <c r="F5" s="51"/>
      <c r="G5" s="32">
        <f>G4*13.5%</f>
        <v>22.474799999999998</v>
      </c>
      <c r="H5" s="33"/>
      <c r="I5" s="33"/>
      <c r="J5" s="33"/>
      <c r="K5" s="34"/>
      <c r="L5" s="32">
        <f>L4*13.5%</f>
        <v>23.681699999999999</v>
      </c>
      <c r="M5" s="33"/>
      <c r="N5" s="33"/>
      <c r="O5" s="33"/>
      <c r="P5" s="33"/>
      <c r="S5" s="3"/>
      <c r="T5" s="3"/>
    </row>
    <row r="6" spans="1:20" x14ac:dyDescent="0.25">
      <c r="A6" s="35" t="s">
        <v>6</v>
      </c>
      <c r="B6" s="36"/>
      <c r="C6" s="36"/>
      <c r="D6" s="36"/>
      <c r="E6" s="36"/>
      <c r="F6" s="37"/>
      <c r="G6" s="53">
        <f>SUM(G4:K5)</f>
        <v>188.95479999999998</v>
      </c>
      <c r="H6" s="54"/>
      <c r="I6" s="54"/>
      <c r="J6" s="54"/>
      <c r="K6" s="55"/>
      <c r="L6" s="53">
        <f>SUM(L4:P5)</f>
        <v>199.10169999999999</v>
      </c>
      <c r="M6" s="54"/>
      <c r="N6" s="54"/>
      <c r="O6" s="54"/>
      <c r="P6" s="54"/>
      <c r="S6" s="3"/>
      <c r="T6" s="3"/>
    </row>
    <row r="7" spans="1:20" x14ac:dyDescent="0.25">
      <c r="A7" s="30" t="s">
        <v>7</v>
      </c>
      <c r="B7" s="31"/>
      <c r="C7" s="31"/>
      <c r="D7" s="31"/>
      <c r="E7" s="31"/>
      <c r="F7" s="51"/>
      <c r="G7" s="32">
        <f>G6*31.42%</f>
        <v>59.369598160000002</v>
      </c>
      <c r="H7" s="33"/>
      <c r="I7" s="33"/>
      <c r="J7" s="33"/>
      <c r="K7" s="34"/>
      <c r="L7" s="32">
        <f>L6*31.42%</f>
        <v>62.557754140000007</v>
      </c>
      <c r="M7" s="33"/>
      <c r="N7" s="33"/>
      <c r="O7" s="33"/>
      <c r="P7" s="33"/>
      <c r="S7" s="3"/>
      <c r="T7" s="3"/>
    </row>
    <row r="8" spans="1:20" x14ac:dyDescent="0.25">
      <c r="A8" s="45" t="s">
        <v>8</v>
      </c>
      <c r="B8" s="41"/>
      <c r="C8" s="41"/>
      <c r="D8" s="41"/>
      <c r="E8" s="41"/>
      <c r="F8" s="52"/>
      <c r="G8" s="42">
        <f>G6*4.5%</f>
        <v>8.5029659999999989</v>
      </c>
      <c r="H8" s="43"/>
      <c r="I8" s="43"/>
      <c r="J8" s="43"/>
      <c r="K8" s="44"/>
      <c r="L8" s="42">
        <f>L6*4.5%</f>
        <v>8.9595764999999989</v>
      </c>
      <c r="M8" s="43"/>
      <c r="N8" s="43"/>
      <c r="O8" s="43"/>
      <c r="P8" s="43"/>
      <c r="S8" s="3"/>
      <c r="T8" s="3"/>
    </row>
    <row r="9" spans="1:20" x14ac:dyDescent="0.25">
      <c r="A9" s="30" t="s">
        <v>9</v>
      </c>
      <c r="B9" s="31"/>
      <c r="C9" s="31"/>
      <c r="D9" s="31"/>
      <c r="E9" s="31"/>
      <c r="F9" s="51"/>
      <c r="G9" s="32">
        <f>G8*24.26%</f>
        <v>2.0628195515999996</v>
      </c>
      <c r="H9" s="33"/>
      <c r="I9" s="33"/>
      <c r="J9" s="33"/>
      <c r="K9" s="34"/>
      <c r="L9" s="32">
        <f>L8*24.26%</f>
        <v>2.1735932589</v>
      </c>
      <c r="M9" s="33"/>
      <c r="N9" s="33"/>
      <c r="O9" s="33"/>
      <c r="P9" s="34"/>
      <c r="S9" s="3"/>
      <c r="T9" s="3"/>
    </row>
    <row r="10" spans="1:20" x14ac:dyDescent="0.25">
      <c r="A10" s="35" t="s">
        <v>10</v>
      </c>
      <c r="B10" s="36"/>
      <c r="C10" s="36"/>
      <c r="D10" s="36"/>
      <c r="E10" s="36"/>
      <c r="F10" s="37"/>
      <c r="G10" s="38">
        <f>SUM(G6:K9)</f>
        <v>258.8901837116</v>
      </c>
      <c r="H10" s="39"/>
      <c r="I10" s="39"/>
      <c r="J10" s="39"/>
      <c r="K10" s="40"/>
      <c r="L10" s="38">
        <f>SUM(L6:P9)</f>
        <v>272.79262389889999</v>
      </c>
      <c r="M10" s="39"/>
      <c r="N10" s="39"/>
      <c r="O10" s="39"/>
      <c r="P10" s="40"/>
    </row>
    <row r="11" spans="1:20" x14ac:dyDescent="0.25">
      <c r="A11" s="46" t="s">
        <v>11</v>
      </c>
      <c r="B11" s="47"/>
      <c r="C11" s="47"/>
      <c r="D11" s="47"/>
      <c r="E11" s="47"/>
      <c r="F11" s="47"/>
      <c r="G11" s="48"/>
      <c r="H11" s="49"/>
      <c r="I11" s="49"/>
      <c r="J11" s="49"/>
      <c r="K11" s="50"/>
      <c r="L11" s="48"/>
      <c r="M11" s="49"/>
      <c r="N11" s="49"/>
      <c r="O11" s="49"/>
      <c r="P11" s="50"/>
    </row>
    <row r="12" spans="1:20" x14ac:dyDescent="0.25">
      <c r="A12" s="45" t="s">
        <v>19</v>
      </c>
      <c r="B12" s="41"/>
      <c r="C12" s="41"/>
      <c r="D12" s="41"/>
      <c r="E12" s="41"/>
      <c r="F12" s="41"/>
      <c r="G12" s="42">
        <f>G10*8.2%</f>
        <v>21.228995064351196</v>
      </c>
      <c r="H12" s="43"/>
      <c r="I12" s="43"/>
      <c r="J12" s="43"/>
      <c r="K12" s="44"/>
      <c r="L12" s="42">
        <f>L10*8.2%</f>
        <v>22.368995159709797</v>
      </c>
      <c r="M12" s="43"/>
      <c r="N12" s="43"/>
      <c r="O12" s="43"/>
      <c r="P12" s="44"/>
    </row>
    <row r="13" spans="1:20" x14ac:dyDescent="0.25">
      <c r="A13" s="30" t="s">
        <v>20</v>
      </c>
      <c r="B13" s="31"/>
      <c r="C13" s="31"/>
      <c r="D13" s="31"/>
      <c r="E13" s="31"/>
      <c r="F13" s="31"/>
      <c r="G13" s="32">
        <f>G10*5.4%</f>
        <v>13.980069920426402</v>
      </c>
      <c r="H13" s="33"/>
      <c r="I13" s="33"/>
      <c r="J13" s="33"/>
      <c r="K13" s="34"/>
      <c r="L13" s="32">
        <f>L10*5.4 %</f>
        <v>14.730801690540602</v>
      </c>
      <c r="M13" s="33"/>
      <c r="N13" s="33"/>
      <c r="O13" s="33"/>
      <c r="P13" s="34"/>
    </row>
    <row r="14" spans="1:20" x14ac:dyDescent="0.25">
      <c r="A14" s="45" t="s">
        <v>21</v>
      </c>
      <c r="B14" s="41"/>
      <c r="C14" s="41"/>
      <c r="D14" s="41"/>
      <c r="E14" s="41"/>
      <c r="F14" s="41"/>
      <c r="G14" s="42">
        <f>G10*2%</f>
        <v>5.1778036742319999</v>
      </c>
      <c r="H14" s="43"/>
      <c r="I14" s="43"/>
      <c r="J14" s="43"/>
      <c r="K14" s="44"/>
      <c r="L14" s="42">
        <f>L10*2%</f>
        <v>5.4558524779779995</v>
      </c>
      <c r="M14" s="43"/>
      <c r="N14" s="43"/>
      <c r="O14" s="43"/>
      <c r="P14" s="44"/>
    </row>
    <row r="15" spans="1:20" x14ac:dyDescent="0.25">
      <c r="A15" s="30" t="s">
        <v>22</v>
      </c>
      <c r="B15" s="31"/>
      <c r="C15" s="31"/>
      <c r="D15" s="31"/>
      <c r="E15" s="31"/>
      <c r="F15" s="31"/>
      <c r="G15" s="32">
        <f>G10*4.2%</f>
        <v>10.873387715887201</v>
      </c>
      <c r="H15" s="33"/>
      <c r="I15" s="33"/>
      <c r="J15" s="33"/>
      <c r="K15" s="34"/>
      <c r="L15" s="32">
        <f>L10*4.2%</f>
        <v>11.4572902037538</v>
      </c>
      <c r="M15" s="33"/>
      <c r="N15" s="33"/>
      <c r="O15" s="33"/>
      <c r="P15" s="34"/>
    </row>
    <row r="16" spans="1:20" x14ac:dyDescent="0.25">
      <c r="A16" s="41" t="s">
        <v>24</v>
      </c>
      <c r="B16" s="41"/>
      <c r="C16" s="41"/>
      <c r="D16" s="41"/>
      <c r="E16" s="41"/>
      <c r="F16" s="41"/>
      <c r="G16" s="42">
        <f>G10*5.5%</f>
        <v>14.238960104138</v>
      </c>
      <c r="H16" s="43"/>
      <c r="I16" s="43"/>
      <c r="J16" s="43"/>
      <c r="K16" s="44"/>
      <c r="L16" s="42">
        <f>L10*5.5%</f>
        <v>15.0035943144395</v>
      </c>
      <c r="M16" s="43"/>
      <c r="N16" s="43"/>
      <c r="O16" s="43"/>
      <c r="P16" s="44"/>
    </row>
    <row r="17" spans="1:16" x14ac:dyDescent="0.25">
      <c r="A17" s="30" t="s">
        <v>23</v>
      </c>
      <c r="B17" s="31"/>
      <c r="C17" s="31"/>
      <c r="D17" s="31"/>
      <c r="E17" s="31"/>
      <c r="F17" s="31"/>
      <c r="G17" s="32">
        <f>G10*6%</f>
        <v>15.533411022695999</v>
      </c>
      <c r="H17" s="33"/>
      <c r="I17" s="33"/>
      <c r="J17" s="33"/>
      <c r="K17" s="34"/>
      <c r="L17" s="32">
        <f>L10*6%</f>
        <v>16.367557433934</v>
      </c>
      <c r="M17" s="33"/>
      <c r="N17" s="33"/>
      <c r="O17" s="33"/>
      <c r="P17" s="34"/>
    </row>
    <row r="18" spans="1:16" x14ac:dyDescent="0.25">
      <c r="A18" s="35" t="s">
        <v>12</v>
      </c>
      <c r="B18" s="36"/>
      <c r="C18" s="36"/>
      <c r="D18" s="36"/>
      <c r="E18" s="36"/>
      <c r="F18" s="37"/>
      <c r="G18" s="38">
        <f>SUM(G10:K17)</f>
        <v>339.92281121333076</v>
      </c>
      <c r="H18" s="39"/>
      <c r="I18" s="39"/>
      <c r="J18" s="39"/>
      <c r="K18" s="39"/>
      <c r="L18" s="38">
        <f>SUM(L10:P17)</f>
        <v>358.17671517925572</v>
      </c>
      <c r="M18" s="39"/>
      <c r="N18" s="39"/>
      <c r="O18" s="39"/>
      <c r="P18" s="40"/>
    </row>
    <row r="19" spans="1:16" x14ac:dyDescent="0.25">
      <c r="A19" s="18" t="s">
        <v>25</v>
      </c>
      <c r="B19" s="19"/>
      <c r="C19" s="19"/>
      <c r="D19" s="19"/>
      <c r="E19" s="19"/>
      <c r="F19" s="20"/>
      <c r="G19" s="21"/>
      <c r="H19" s="22"/>
      <c r="I19" s="22"/>
      <c r="J19" s="22"/>
      <c r="K19" s="23"/>
      <c r="L19" s="21"/>
      <c r="M19" s="22"/>
      <c r="N19" s="22"/>
      <c r="O19" s="22"/>
      <c r="P19" s="23"/>
    </row>
    <row r="20" spans="1:16" x14ac:dyDescent="0.25">
      <c r="A20" s="24" t="s">
        <v>26</v>
      </c>
      <c r="B20" s="25"/>
      <c r="C20" s="25"/>
      <c r="D20" s="25"/>
      <c r="E20" s="25"/>
      <c r="F20" s="26"/>
      <c r="G20" s="27"/>
      <c r="H20" s="28"/>
      <c r="I20" s="28"/>
      <c r="J20" s="28"/>
      <c r="K20" s="29"/>
      <c r="L20" s="27"/>
      <c r="M20" s="28"/>
      <c r="N20" s="28"/>
      <c r="O20" s="28"/>
      <c r="P20" s="29"/>
    </row>
    <row r="21" spans="1:16" x14ac:dyDescent="0.25">
      <c r="A21" s="18" t="s">
        <v>27</v>
      </c>
      <c r="B21" s="19"/>
      <c r="C21" s="19"/>
      <c r="D21" s="19"/>
      <c r="E21" s="19"/>
      <c r="F21" s="20"/>
      <c r="G21" s="21"/>
      <c r="H21" s="22"/>
      <c r="I21" s="22"/>
      <c r="J21" s="22"/>
      <c r="K21" s="23"/>
      <c r="L21" s="21"/>
      <c r="M21" s="22"/>
      <c r="N21" s="22"/>
      <c r="O21" s="22"/>
      <c r="P21" s="23"/>
    </row>
    <row r="22" spans="1:16" x14ac:dyDescent="0.25">
      <c r="A22" s="24" t="s">
        <v>28</v>
      </c>
      <c r="B22" s="25"/>
      <c r="C22" s="25"/>
      <c r="D22" s="25"/>
      <c r="E22" s="25"/>
      <c r="F22" s="26"/>
      <c r="G22" s="27"/>
      <c r="H22" s="28"/>
      <c r="I22" s="28"/>
      <c r="J22" s="28"/>
      <c r="K22" s="29"/>
      <c r="L22" s="27"/>
      <c r="M22" s="28"/>
      <c r="N22" s="28"/>
      <c r="O22" s="28"/>
      <c r="P22" s="29"/>
    </row>
    <row r="23" spans="1:16" x14ac:dyDescent="0.25">
      <c r="A23" s="18" t="s">
        <v>29</v>
      </c>
      <c r="B23" s="19"/>
      <c r="C23" s="19"/>
      <c r="D23" s="19"/>
      <c r="E23" s="19"/>
      <c r="F23" s="20"/>
      <c r="G23" s="21"/>
      <c r="H23" s="22"/>
      <c r="I23" s="22"/>
      <c r="J23" s="22"/>
      <c r="K23" s="23"/>
      <c r="L23" s="21"/>
      <c r="M23" s="22"/>
      <c r="N23" s="22"/>
      <c r="O23" s="22"/>
      <c r="P23" s="23"/>
    </row>
    <row r="24" spans="1:16" x14ac:dyDescent="0.25">
      <c r="A24" s="24" t="s">
        <v>30</v>
      </c>
      <c r="B24" s="25"/>
      <c r="C24" s="25"/>
      <c r="D24" s="25"/>
      <c r="E24" s="25"/>
      <c r="F24" s="26"/>
      <c r="G24" s="27"/>
      <c r="H24" s="28"/>
      <c r="I24" s="28"/>
      <c r="J24" s="28"/>
      <c r="K24" s="29"/>
      <c r="L24" s="27"/>
      <c r="M24" s="28"/>
      <c r="N24" s="28"/>
      <c r="O24" s="28"/>
      <c r="P24" s="29"/>
    </row>
    <row r="25" spans="1:16" x14ac:dyDescent="0.25">
      <c r="A25" s="18" t="s">
        <v>31</v>
      </c>
      <c r="B25" s="19"/>
      <c r="C25" s="19"/>
      <c r="D25" s="19"/>
      <c r="E25" s="19"/>
      <c r="F25" s="20"/>
      <c r="G25" s="21"/>
      <c r="H25" s="22"/>
      <c r="I25" s="22"/>
      <c r="J25" s="22"/>
      <c r="K25" s="23"/>
      <c r="L25" s="21"/>
      <c r="M25" s="22"/>
      <c r="N25" s="22"/>
      <c r="O25" s="22"/>
      <c r="P25" s="23"/>
    </row>
    <row r="26" spans="1:16" x14ac:dyDescent="0.25">
      <c r="A26" s="24" t="s">
        <v>32</v>
      </c>
      <c r="B26" s="25"/>
      <c r="C26" s="25"/>
      <c r="D26" s="25"/>
      <c r="E26" s="25"/>
      <c r="F26" s="26"/>
      <c r="G26" s="27"/>
      <c r="H26" s="28"/>
      <c r="I26" s="28"/>
      <c r="J26" s="28"/>
      <c r="K26" s="29"/>
      <c r="L26" s="27"/>
      <c r="M26" s="28"/>
      <c r="N26" s="28"/>
      <c r="O26" s="28"/>
      <c r="P26" s="29"/>
    </row>
    <row r="27" spans="1:16" x14ac:dyDescent="0.25">
      <c r="A27" s="6" t="s">
        <v>33</v>
      </c>
      <c r="B27" s="7"/>
      <c r="C27" s="7"/>
      <c r="D27" s="7"/>
      <c r="E27" s="7"/>
      <c r="F27" s="8"/>
      <c r="G27" s="9"/>
      <c r="H27" s="10"/>
      <c r="I27" s="10"/>
      <c r="J27" s="10"/>
      <c r="K27" s="11"/>
      <c r="L27" s="9"/>
      <c r="M27" s="10"/>
      <c r="N27" s="10"/>
      <c r="O27" s="10"/>
      <c r="P27" s="11"/>
    </row>
    <row r="28" spans="1:16" x14ac:dyDescent="0.25">
      <c r="A28" s="12" t="s">
        <v>13</v>
      </c>
      <c r="B28" s="13"/>
      <c r="C28" s="13"/>
      <c r="D28" s="13"/>
      <c r="E28" s="13"/>
      <c r="F28" s="14"/>
      <c r="G28" s="15">
        <f>SUM(G18:K27)</f>
        <v>339.92281121333076</v>
      </c>
      <c r="H28" s="16"/>
      <c r="I28" s="16"/>
      <c r="J28" s="16"/>
      <c r="K28" s="17"/>
      <c r="L28" s="15">
        <f>SUM(L18:P27)</f>
        <v>358.17671517925572</v>
      </c>
      <c r="M28" s="16"/>
      <c r="N28" s="16"/>
      <c r="O28" s="16"/>
      <c r="P28" s="17"/>
    </row>
    <row r="29" spans="1:16" x14ac:dyDescent="0.25">
      <c r="A29" s="4" t="s">
        <v>14</v>
      </c>
      <c r="B29" s="4"/>
      <c r="C29" s="4"/>
      <c r="D29" s="4"/>
      <c r="E29" s="4"/>
      <c r="F29" s="4"/>
      <c r="G29" s="4"/>
      <c r="H29" s="4"/>
      <c r="I29" s="4"/>
      <c r="J29" s="4"/>
      <c r="K29" s="4"/>
      <c r="L29" s="4"/>
      <c r="M29" s="4"/>
      <c r="N29" s="4"/>
      <c r="O29" s="4"/>
      <c r="P29" s="4"/>
    </row>
    <row r="30" spans="1:16" ht="14.25" customHeight="1" x14ac:dyDescent="0.25">
      <c r="A30" s="5" t="s">
        <v>15</v>
      </c>
      <c r="B30" s="5"/>
      <c r="C30" s="5"/>
      <c r="D30" s="5"/>
      <c r="E30" s="5"/>
      <c r="F30" s="5"/>
      <c r="G30" s="5"/>
      <c r="H30" s="5"/>
      <c r="I30" s="5"/>
      <c r="J30" s="5"/>
      <c r="K30" s="5"/>
      <c r="L30" s="5"/>
      <c r="M30" s="5"/>
      <c r="N30" s="5"/>
      <c r="O30" s="5"/>
      <c r="P30" s="5"/>
    </row>
    <row r="31" spans="1:16" x14ac:dyDescent="0.25">
      <c r="A31" s="4" t="s">
        <v>16</v>
      </c>
      <c r="B31" s="4"/>
      <c r="C31" s="4"/>
      <c r="D31" s="4"/>
      <c r="E31" s="4"/>
      <c r="F31" s="4"/>
      <c r="G31" s="4"/>
      <c r="H31" s="4"/>
      <c r="I31" s="4"/>
      <c r="J31" s="4"/>
      <c r="K31" s="4"/>
      <c r="L31" s="4"/>
      <c r="M31" s="4"/>
      <c r="N31" s="4"/>
      <c r="O31" s="4"/>
      <c r="P31" s="4"/>
    </row>
    <row r="32" spans="1:16" x14ac:dyDescent="0.25">
      <c r="A32" s="4" t="s">
        <v>17</v>
      </c>
      <c r="B32" s="4"/>
      <c r="C32" s="4"/>
      <c r="D32" s="4"/>
      <c r="E32" s="4"/>
      <c r="F32" s="4"/>
      <c r="G32" s="4"/>
      <c r="H32" s="4"/>
      <c r="I32" s="4"/>
      <c r="J32" s="4"/>
      <c r="K32" s="4"/>
      <c r="L32" s="4"/>
      <c r="M32" s="4"/>
      <c r="N32" s="4"/>
      <c r="O32" s="4"/>
      <c r="P32" s="4"/>
    </row>
  </sheetData>
  <sheetProtection algorithmName="SHA-512" hashValue="SP3btFtJif0BpOczAGKhbrmpGebcn0olD4yZH3HDsXWtWppM2xLYiH1QgfjpUGdu4CU76+nM/sxqpWz/5l1WAA==" saltValue="R97mSwXRo3PLkx1msVYbGQ==" spinCount="100000" sheet="1" objects="1" scenarios="1"/>
  <mergeCells count="84">
    <mergeCell ref="A4:F4"/>
    <mergeCell ref="G4:K4"/>
    <mergeCell ref="L4:P4"/>
    <mergeCell ref="A1:P1"/>
    <mergeCell ref="A2:P2"/>
    <mergeCell ref="A3:F3"/>
    <mergeCell ref="G3:K3"/>
    <mergeCell ref="L3:P3"/>
    <mergeCell ref="A5:F5"/>
    <mergeCell ref="G5:K5"/>
    <mergeCell ref="L5:P5"/>
    <mergeCell ref="A6:F6"/>
    <mergeCell ref="G6:K6"/>
    <mergeCell ref="L6:P6"/>
    <mergeCell ref="A7:F7"/>
    <mergeCell ref="G7:K7"/>
    <mergeCell ref="L7:P7"/>
    <mergeCell ref="A8:F8"/>
    <mergeCell ref="G8:K8"/>
    <mergeCell ref="L8:P8"/>
    <mergeCell ref="A9:F9"/>
    <mergeCell ref="G9:K9"/>
    <mergeCell ref="L9:P9"/>
    <mergeCell ref="A10:F10"/>
    <mergeCell ref="G10:K10"/>
    <mergeCell ref="L10:P10"/>
    <mergeCell ref="A11:F11"/>
    <mergeCell ref="G11:K11"/>
    <mergeCell ref="L11:P11"/>
    <mergeCell ref="A12:F12"/>
    <mergeCell ref="G12:K12"/>
    <mergeCell ref="L12:P12"/>
    <mergeCell ref="A13:F13"/>
    <mergeCell ref="G13:K13"/>
    <mergeCell ref="L13:P13"/>
    <mergeCell ref="A14:F14"/>
    <mergeCell ref="G14:K14"/>
    <mergeCell ref="L14:P14"/>
    <mergeCell ref="A15:F15"/>
    <mergeCell ref="G15:K15"/>
    <mergeCell ref="L15:P15"/>
    <mergeCell ref="A16:F16"/>
    <mergeCell ref="G16:K16"/>
    <mergeCell ref="L16:P16"/>
    <mergeCell ref="A17:F17"/>
    <mergeCell ref="G17:K17"/>
    <mergeCell ref="L17:P17"/>
    <mergeCell ref="A18:F18"/>
    <mergeCell ref="G18:K18"/>
    <mergeCell ref="L18:P18"/>
    <mergeCell ref="A19:F19"/>
    <mergeCell ref="G19:K19"/>
    <mergeCell ref="L19:P19"/>
    <mergeCell ref="A20:F20"/>
    <mergeCell ref="G20:K20"/>
    <mergeCell ref="L20:P20"/>
    <mergeCell ref="A21:F21"/>
    <mergeCell ref="G21:K21"/>
    <mergeCell ref="L21:P21"/>
    <mergeCell ref="A22:F22"/>
    <mergeCell ref="G22:K22"/>
    <mergeCell ref="L22:P22"/>
    <mergeCell ref="A23:F23"/>
    <mergeCell ref="G23:K23"/>
    <mergeCell ref="L23:P23"/>
    <mergeCell ref="A24:F24"/>
    <mergeCell ref="G24:K24"/>
    <mergeCell ref="L24:P24"/>
    <mergeCell ref="A25:F25"/>
    <mergeCell ref="G25:K25"/>
    <mergeCell ref="L25:P25"/>
    <mergeCell ref="A26:F26"/>
    <mergeCell ref="G26:K26"/>
    <mergeCell ref="L26:P26"/>
    <mergeCell ref="A29:P29"/>
    <mergeCell ref="A30:P30"/>
    <mergeCell ref="A31:P31"/>
    <mergeCell ref="A32:P32"/>
    <mergeCell ref="A27:F27"/>
    <mergeCell ref="G27:K27"/>
    <mergeCell ref="L27:P27"/>
    <mergeCell ref="A28:F28"/>
    <mergeCell ref="G28:K28"/>
    <mergeCell ref="L28:P28"/>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773E3806B76E4DB726E4B8EC134E75" ma:contentTypeVersion="17" ma:contentTypeDescription="Create a new document." ma:contentTypeScope="" ma:versionID="b4a761b1af1ac1e133d0366aa82a9121">
  <xsd:schema xmlns:xsd="http://www.w3.org/2001/XMLSchema" xmlns:xs="http://www.w3.org/2001/XMLSchema" xmlns:p="http://schemas.microsoft.com/office/2006/metadata/properties" xmlns:ns2="ef19cda6-7d39-492a-8642-58fc3a27c313" xmlns:ns3="91c32f57-588f-4bb8-9002-cfd812192c2d" targetNamespace="http://schemas.microsoft.com/office/2006/metadata/properties" ma:root="true" ma:fieldsID="cb482879349cd23b9805faa8904e4127" ns2:_="" ns3:_="">
    <xsd:import namespace="ef19cda6-7d39-492a-8642-58fc3a27c313"/>
    <xsd:import namespace="91c32f57-588f-4bb8-9002-cfd812192c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9cda6-7d39-492a-8642-58fc3a27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6dfa3c-b651-4bbc-9963-d4a08547116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c32f57-588f-4bb8-9002-cfd812192c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9844bf4-185f-48cd-a14c-db5bc01fadba}" ma:internalName="TaxCatchAll" ma:showField="CatchAllData" ma:web="91c32f57-588f-4bb8-9002-cfd812192c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8F3D85-6B26-419C-BD2F-BE8C4510D7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19cda6-7d39-492a-8642-58fc3a27c313"/>
    <ds:schemaRef ds:uri="91c32f57-588f-4bb8-9002-cfd812192c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6C11F1-F6AF-4F3E-8631-6DF0F8C617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Kouvonen, Ari</dc:creator>
  <cp:keywords/>
  <dc:description/>
  <cp:lastModifiedBy>Jens Engström</cp:lastModifiedBy>
  <cp:revision/>
  <dcterms:created xsi:type="dcterms:W3CDTF">2017-11-29T12:20:23Z</dcterms:created>
  <dcterms:modified xsi:type="dcterms:W3CDTF">2025-08-11T13:42:39Z</dcterms:modified>
  <cp:category/>
  <cp:contentStatus/>
</cp:coreProperties>
</file>